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Ana\Desktop\TRANSPARENTNOST\"/>
    </mc:Choice>
  </mc:AlternateContent>
  <bookViews>
    <workbookView xWindow="0" yWindow="0" windowWidth="28800" windowHeight="12435" firstSheet="6" activeTab="6"/>
  </bookViews>
  <sheets>
    <sheet name="SIJEČANJ 2025." sheetId="19" state="hidden" r:id="rId1"/>
    <sheet name="VELJAČA 2025." sheetId="20" state="hidden" r:id="rId2"/>
    <sheet name="OŽUJAK 2025." sheetId="21" state="hidden" r:id="rId3"/>
    <sheet name="TRAVANJ 2025." sheetId="22" state="hidden" r:id="rId4"/>
    <sheet name="SVIBANJ 2025." sheetId="23" state="hidden" r:id="rId5"/>
    <sheet name="LIPANJ 2025." sheetId="24" state="hidden" r:id="rId6"/>
    <sheet name="SRPANJ 2025." sheetId="25" r:id="rId7"/>
  </sheets>
  <definedNames>
    <definedName name="_FiltarBaze" localSheetId="5" hidden="1">'LIPANJ 2025.'!$A$7:$F$7</definedName>
    <definedName name="_FiltarBaze" localSheetId="2" hidden="1">'OŽUJAK 2025.'!$A$7:$F$7</definedName>
    <definedName name="_FiltarBaze" localSheetId="0" hidden="1">'SIJEČANJ 2025.'!$A$7:$F$7</definedName>
    <definedName name="_FiltarBaze" localSheetId="6" hidden="1">'SRPANJ 2025.'!$A$7:$F$7</definedName>
    <definedName name="_FiltarBaze" localSheetId="3" hidden="1">'TRAVANJ 2025.'!$A$7:$F$7</definedName>
    <definedName name="_FiltarBaze" localSheetId="1" hidden="1">'VELJAČA 2025.'!$A$7:$F$7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5" l="1"/>
  <c r="D27" i="25"/>
  <c r="D26" i="25"/>
  <c r="D48" i="25" l="1"/>
  <c r="D57" i="24"/>
  <c r="D28" i="24"/>
  <c r="D10" i="24"/>
  <c r="D8" i="24"/>
  <c r="D31" i="24"/>
  <c r="D15" i="24"/>
  <c r="D16" i="24"/>
  <c r="D14" i="24"/>
  <c r="D9" i="24" l="1"/>
  <c r="D20" i="24"/>
  <c r="D19" i="24"/>
  <c r="D29" i="23" l="1"/>
  <c r="D28" i="23"/>
  <c r="D40" i="23" s="1"/>
  <c r="D8" i="23"/>
  <c r="D15" i="23"/>
  <c r="D14" i="23"/>
  <c r="D9" i="23"/>
  <c r="D65" i="22" l="1"/>
  <c r="D15" i="22"/>
  <c r="D73" i="22" s="1"/>
  <c r="D21" i="22"/>
  <c r="D51" i="22"/>
  <c r="D52" i="22"/>
  <c r="D49" i="22"/>
  <c r="D41" i="22"/>
  <c r="D40" i="22"/>
  <c r="D33" i="22"/>
  <c r="D76" i="21" l="1"/>
  <c r="D49" i="21"/>
  <c r="D30" i="21"/>
  <c r="D21" i="21"/>
  <c r="D9" i="21"/>
  <c r="D62" i="20" l="1"/>
  <c r="D61" i="20"/>
  <c r="D60" i="20"/>
  <c r="D15" i="20"/>
  <c r="D14" i="20"/>
  <c r="D9" i="20"/>
  <c r="D38" i="20"/>
  <c r="D8" i="20"/>
  <c r="D10" i="20"/>
  <c r="D31" i="20"/>
  <c r="D29" i="20"/>
  <c r="D21" i="20"/>
  <c r="D20" i="20"/>
  <c r="D18" i="20"/>
  <c r="D26" i="19" l="1"/>
  <c r="D25" i="19"/>
  <c r="D14" i="19"/>
  <c r="D32" i="19"/>
</calcChain>
</file>

<file path=xl/sharedStrings.xml><?xml version="1.0" encoding="utf-8"?>
<sst xmlns="http://schemas.openxmlformats.org/spreadsheetml/2006/main" count="1205" uniqueCount="159">
  <si>
    <t>Iznos</t>
  </si>
  <si>
    <t>ZAGREB</t>
  </si>
  <si>
    <t>VELIKA GORICA</t>
  </si>
  <si>
    <t>ZAPOSLENICI</t>
  </si>
  <si>
    <t>FINANCIJSKA AGENCIJA</t>
  </si>
  <si>
    <t>Naziv primatelja</t>
  </si>
  <si>
    <t>OIB primatelja</t>
  </si>
  <si>
    <t>Sjedište primatelja</t>
  </si>
  <si>
    <t>Vrsta rashoda i izdatka</t>
  </si>
  <si>
    <t>Na temelju Članka 144. st. 10. Zakona o proračunu Industrijsko-obrtnička škola Virovitica donosi</t>
  </si>
  <si>
    <t>LIBUSOFT CICOM D.O.O.</t>
  </si>
  <si>
    <t>32389 - OSTALE RAČUNALNE USLUGE</t>
  </si>
  <si>
    <t>Naziv isplatitelja</t>
  </si>
  <si>
    <t>INDUSTRIJSKO-OBRTNIČKA ŠKOLA VIROVITICA</t>
  </si>
  <si>
    <t>FUTURA D.O.O.</t>
  </si>
  <si>
    <t>VIROVITICA</t>
  </si>
  <si>
    <t>32221 - OSNOVNI MATERIJAL I SIROVINE</t>
  </si>
  <si>
    <t>SI48989983</t>
  </si>
  <si>
    <t>TREBNJE</t>
  </si>
  <si>
    <t>32999 - OSTALI NESPOMENUTI RASHODI POSLOVANJA</t>
  </si>
  <si>
    <t>AFRODITA COMMERC D.O.O.</t>
  </si>
  <si>
    <t>32214 - MATERIJAL I SREDSTVA ZA ČIŠĆENJE I ODRŽAVANJE</t>
  </si>
  <si>
    <t>34312 - USLUGE PLATNOG PROMETA</t>
  </si>
  <si>
    <t>LACKOVIĆ D.O.O.</t>
  </si>
  <si>
    <t>MARIJA BISTRICA</t>
  </si>
  <si>
    <t>32313 - POŠTARINA</t>
  </si>
  <si>
    <t>TELEMACH HRVATSKA D.O.O.</t>
  </si>
  <si>
    <t>32311 - USLUGE TELEFONA, TELEFAKSA</t>
  </si>
  <si>
    <t>HP-HRVATSKA POŠTA DD</t>
  </si>
  <si>
    <t>GDPR</t>
  </si>
  <si>
    <t>32111 - DNEVNICE ZA SLUŽBENI PUT U ZEMLJI</t>
  </si>
  <si>
    <t>32121 - NAKNADE ZA PRIJEVOZ NA POSAO I S POSLA</t>
  </si>
  <si>
    <t>31212 - NAGRADE</t>
  </si>
  <si>
    <t>31111 - PLAĆE ZA ZAPOSLENE</t>
  </si>
  <si>
    <t>31321 - DOPRINOSI ZA OBVEZNO ZDRAVSTVENO OSIGURANJE</t>
  </si>
  <si>
    <t>MINISTARSTVO ZNANOSTI I OBRAZOVANJA</t>
  </si>
  <si>
    <t>32372 - UGOVORI O DJELU</t>
  </si>
  <si>
    <t>VIROVITIČKO-PODRAVSKA ŽUPANIJA</t>
  </si>
  <si>
    <t>UKUPNO:</t>
  </si>
  <si>
    <t>VIROVITIČKO - PODRAVSKA ŽUPANIJA</t>
  </si>
  <si>
    <t>INDUSTRIJSKO - OBRTNIČKA ŠKOLA VIROVITICA</t>
  </si>
  <si>
    <t>PRIMA REFIL</t>
  </si>
  <si>
    <t>ARTIZONA D.O.O.</t>
  </si>
  <si>
    <t>KRIŽEVCI</t>
  </si>
  <si>
    <t>03444881671</t>
  </si>
  <si>
    <t>09396542693</t>
  </si>
  <si>
    <t>32329 - OSTALE USLUGE TEKUĆEG I INV. ODRŽAVANJA</t>
  </si>
  <si>
    <t>32931 - REPREZENTACIJA</t>
  </si>
  <si>
    <t>32131 - SEMINARI, SAVJETOVANJA I SIMPOZIJI</t>
  </si>
  <si>
    <t>KTC DD</t>
  </si>
  <si>
    <t>GRAFOPROJEKT</t>
  </si>
  <si>
    <t>32391 - GRAFIČKE I TISKARSKE USLUGE</t>
  </si>
  <si>
    <t>VIROEXPO D.O.O.</t>
  </si>
  <si>
    <t>OSIJEK</t>
  </si>
  <si>
    <t>STRUKOVNA ŠKOLA VIROVITICA</t>
  </si>
  <si>
    <t>C.I.A.K. AUTO D.O.O.</t>
  </si>
  <si>
    <t>GORNJI STUPNIK</t>
  </si>
  <si>
    <t>32339 - OSTALE USLUGE PROMIDŽBE I INFORMIRANJA</t>
  </si>
  <si>
    <t>MESSER CROATIA PLIN D.O.O.</t>
  </si>
  <si>
    <t>ZAPREŠIĆ</t>
  </si>
  <si>
    <t>42273 - OPREMA</t>
  </si>
  <si>
    <t>INFORMATIČKO - EDUKACIJSKI CENTAR</t>
  </si>
  <si>
    <t>IN - IN</t>
  </si>
  <si>
    <t>PEVEX DD</t>
  </si>
  <si>
    <t>SESVETE</t>
  </si>
  <si>
    <t>ZADAR</t>
  </si>
  <si>
    <t>BAZJE-COMMERCE</t>
  </si>
  <si>
    <t>GORNJE BAZJE</t>
  </si>
  <si>
    <t>42231 - OPREMA ZA GRIJANJE, VENTILACIJU I HLAĐENJE</t>
  </si>
  <si>
    <t>INFORMACIJE O TROŠENJU SREDSTAVA ZA SIJEČANJ 2025. GODINE</t>
  </si>
  <si>
    <t>ARDUBOTICS D.O.O.</t>
  </si>
  <si>
    <t>HAIR FOR LIFE</t>
  </si>
  <si>
    <t>ZANATPROMET - TRGOVINA D.O.O.</t>
  </si>
  <si>
    <t>JULIANA NAILS D.O.O.</t>
  </si>
  <si>
    <t>ART - PE D.O.O.</t>
  </si>
  <si>
    <t>JYSK D.O.O.</t>
  </si>
  <si>
    <t>LUKA EREŠ MALI MAJSTOR</t>
  </si>
  <si>
    <t>DOPRINOSI ZA OBVEZNO ZDRAVSTVENO OSIGURANJE</t>
  </si>
  <si>
    <t>DOPRINOSI ZA MIROVINSKO OSIGURANJE</t>
  </si>
  <si>
    <t>POREZ</t>
  </si>
  <si>
    <t>ZDRAVSTVENA USTANOVA LJEKARNE GRDIĆ</t>
  </si>
  <si>
    <t>DINOP D.O.O.</t>
  </si>
  <si>
    <t>00042324329</t>
  </si>
  <si>
    <t>INDUSTRIJSKO - OBRTNIČKA ŠKOLA NOVA GRADIŠKA</t>
  </si>
  <si>
    <t>NOVA GRADIŠKA</t>
  </si>
  <si>
    <t>SREDNJA STRUKOVNA ŠKOLA VINKOVCI</t>
  </si>
  <si>
    <t>VINKOVCI</t>
  </si>
  <si>
    <t>TRGOVOD, VL. FRANJO RENDULIĆ</t>
  </si>
  <si>
    <t>INFORMACIJE O TROŠENJU SREDSTAVA ZA VELJAČU 2025. GODINE</t>
  </si>
  <si>
    <t>31219 - OSTALI NENAVEDENI RASHODI ZA ZAPOSLENE</t>
  </si>
  <si>
    <t>32115 - NAKNADE ZA PRIJEVOZ NA SLUŽBENOM PUTU</t>
  </si>
  <si>
    <t>INFORMACIJE O TROŠENJU SREDSTAVA ZA OŽUJAK 2025. GODINE</t>
  </si>
  <si>
    <t>AUTOPRIJEVOZNIK ŠUBIĆ ŽELJKO</t>
  </si>
  <si>
    <t>32211 - UREDSKI MATERIJAL</t>
  </si>
  <si>
    <t>PITOMAČA</t>
  </si>
  <si>
    <t>HGSPOT GRUPA D.O.O.</t>
  </si>
  <si>
    <t>V.G. PROMET</t>
  </si>
  <si>
    <t>A/D ELECTRONIC D.O.O.</t>
  </si>
  <si>
    <t>ČAKOVEC</t>
  </si>
  <si>
    <t>POINT - IKT D.O.O.</t>
  </si>
  <si>
    <t>VARAŽDIN</t>
  </si>
  <si>
    <t>PRIMA ALATI D.O.O.</t>
  </si>
  <si>
    <t>89391680850</t>
  </si>
  <si>
    <t>SAMOBOR</t>
  </si>
  <si>
    <t>CENTAR ZA VOZILA HRVATSKE DD</t>
  </si>
  <si>
    <t>DUBROVNIK SUN D.O.O.</t>
  </si>
  <si>
    <t>DUBROVNIK</t>
  </si>
  <si>
    <t>GRAFITI BECKER D.O.O.</t>
  </si>
  <si>
    <t>META-PLAST D.O.O.</t>
  </si>
  <si>
    <t>TURNAŠICA</t>
  </si>
  <si>
    <t>32319 - OSTALE USLUGE ZA KOMUNIKACIJU I PRIJEVOZ</t>
  </si>
  <si>
    <t>32251 - SITNI INVENTAR</t>
  </si>
  <si>
    <t>32113 - NAKNADE ZA SMJEŠTAJ NA SLUŽBENOM PUTU</t>
  </si>
  <si>
    <t>32244 - OSTALI MATERIJAL I DIJELOVI ZA TEKUĆE I INV. ODRŽAVANJE</t>
  </si>
  <si>
    <t>UNIQA OSIGURANJE DD</t>
  </si>
  <si>
    <t>AUTOPRIJEVOZNIK ŠKRILJAK</t>
  </si>
  <si>
    <t>PODRAVSKE SESVETE</t>
  </si>
  <si>
    <t>ART-PE D.O.O.</t>
  </si>
  <si>
    <t>HRVATSKI SAVEZ UČENIČKIH ZADRUGA</t>
  </si>
  <si>
    <t>ELGOR D.O.O.</t>
  </si>
  <si>
    <t>UHSR</t>
  </si>
  <si>
    <t>ŠUPER, KEMIJSKA ČISTIONICA I KOPIRANJE KLJUČEVA</t>
  </si>
  <si>
    <t>CANOFAX D.O.O.</t>
  </si>
  <si>
    <t>BJELOVAR</t>
  </si>
  <si>
    <t>AUTOELEKTRIKA KRISTIJAN RUNJAK</t>
  </si>
  <si>
    <t>PRINTMEDIA D.O.O.</t>
  </si>
  <si>
    <t>EUROPASS Academy of Creativity, S.L.</t>
  </si>
  <si>
    <t>BARCELONA, SPAIN</t>
  </si>
  <si>
    <t>32113 - NAKNADA ZA SMJEŠTAJ NA SLUŽBENOM PUTU U ZEMLJI</t>
  </si>
  <si>
    <t>INFORMACIJE O TROŠENJU SREDSTAVA ZA TRAVANJ 2025. GODINE</t>
  </si>
  <si>
    <t>INFORMACIJE O TROŠENJU SREDSTAVA ZA SVIBANJ 2025. GODINE</t>
  </si>
  <si>
    <t>POSLOVNI PARK VIROVITICA D.O.O.</t>
  </si>
  <si>
    <t>OMEGA INSTALACIJE</t>
  </si>
  <si>
    <t>OLOKLIROSI SINGLE MEMBER P.C.</t>
  </si>
  <si>
    <t>EUROPASS SRL</t>
  </si>
  <si>
    <t>NATURDEPIL J.D.O.O.</t>
  </si>
  <si>
    <t>SREDNJA ŠKOLA STJEPANA SULIMANCA PITOMAČA</t>
  </si>
  <si>
    <t>03136769948</t>
  </si>
  <si>
    <t>INFORMACIJE O TROŠENJU SREDSTAVA ZA LIPANJ 2025. GODINE</t>
  </si>
  <si>
    <t>NARODNE NOVINE DD</t>
  </si>
  <si>
    <t>AUTOPRIJEVOZ ŠKRILJAK</t>
  </si>
  <si>
    <t>ZDRAVSTVENA USTANOVA LJEKARNE GRGIĆ</t>
  </si>
  <si>
    <t>HOTEL SPORT D.O.O.</t>
  </si>
  <si>
    <t>IVANIĆ GRAD</t>
  </si>
  <si>
    <t>LATICA</t>
  </si>
  <si>
    <t>ZNAMEN D.O.O.</t>
  </si>
  <si>
    <t>POBIS D.O.O.</t>
  </si>
  <si>
    <t>KOPRIVNICA</t>
  </si>
  <si>
    <t>ZAVOD ZA UNAPREĐIVANJE SIGURNOSTI DD</t>
  </si>
  <si>
    <t>JAVNA VATROGASNA POSTROJBA GRADA VIROVITICE</t>
  </si>
  <si>
    <t>32234 - MOTORNI BENZIN I DIZEL GORIVO</t>
  </si>
  <si>
    <t>31216 - REGRES ZA GODIŠNJI ODMOR</t>
  </si>
  <si>
    <t>31215 - NAKNADE ZA BOLEST, INVALIDNOST I SMRTNI SLUČAJ</t>
  </si>
  <si>
    <t>INFORMACIJE O TROŠENJU SREDSTAVA ZA SRPANJ 2025. GODINE</t>
  </si>
  <si>
    <t>HRVATSKI ZAVOD ZA ZDRAVSTVENO OSIGURANJE</t>
  </si>
  <si>
    <t>DRŽAVNI PRORAČUN</t>
  </si>
  <si>
    <t>HRVATSKI TELEKOM DD</t>
  </si>
  <si>
    <t>37219 - OSTALE NAKNADE IZ PRORAČUNA</t>
  </si>
  <si>
    <t>38129 - OSTALE 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</si>
</sst>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00000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  <charset val="238"/>
      <scheme val="major"/>
    </font>
    <font>
      <b/>
      <sz val="12"/>
      <color theme="5" tint="-0.249977111117893"/>
      <name val="Arial"/>
      <family val="2"/>
      <charset val="238"/>
      <scheme val="major"/>
    </font>
    <font>
      <sz val="14"/>
      <color theme="0"/>
      <name val="Arial"/>
      <family val="2"/>
      <charset val="238"/>
      <scheme val="major"/>
    </font>
    <font>
      <b/>
      <sz val="14"/>
      <color theme="0"/>
      <name val="Arial"/>
      <family val="2"/>
      <charset val="238"/>
      <scheme val="major"/>
    </font>
    <font>
      <sz val="10"/>
      <color indexed="8"/>
      <name val="Arial"/>
      <family val="2"/>
      <charset val="238"/>
    </font>
    <font>
      <sz val="12"/>
      <color rgb="FFFF0000"/>
      <name val="Arial"/>
      <family val="2"/>
      <charset val="238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0" borderId="0"/>
  </cellStyleXfs>
  <cellXfs count="22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4" fillId="0" borderId="8" xfId="0" applyFont="1" applyBorder="1" applyAlignment="1" applyProtection="1">
      <alignment horizontal="center" vertical="center" wrapText="1"/>
    </xf>
    <xf numFmtId="166" fontId="24" fillId="0" borderId="8" xfId="0" applyNumberFormat="1" applyFont="1" applyBorder="1" applyAlignment="1" applyProtection="1">
      <alignment horizontal="center" vertical="center" wrapText="1"/>
    </xf>
    <xf numFmtId="2" fontId="24" fillId="0" borderId="8" xfId="0" applyNumberFormat="1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top" wrapText="1"/>
    </xf>
    <xf numFmtId="4" fontId="24" fillId="0" borderId="8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top" wrapText="1"/>
    </xf>
    <xf numFmtId="49" fontId="24" fillId="0" borderId="8" xfId="0" applyNumberFormat="1" applyFont="1" applyBorder="1" applyAlignment="1" applyProtection="1">
      <alignment horizontal="center" vertical="center" wrapText="1"/>
    </xf>
    <xf numFmtId="4" fontId="26" fillId="35" borderId="12" xfId="0" applyNumberFormat="1" applyFont="1" applyFill="1" applyBorder="1" applyAlignment="1" applyProtection="1">
      <alignment horizontal="center" vertical="center" wrapText="1"/>
    </xf>
    <xf numFmtId="0" fontId="27" fillId="34" borderId="8" xfId="0" applyNumberFormat="1" applyFont="1" applyFill="1" applyBorder="1" applyAlignment="1">
      <alignment horizontal="center" vertical="center"/>
    </xf>
    <xf numFmtId="0" fontId="29" fillId="0" borderId="8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/>
    </xf>
    <xf numFmtId="0" fontId="26" fillId="35" borderId="9" xfId="0" applyFont="1" applyFill="1" applyBorder="1" applyAlignment="1" applyProtection="1">
      <alignment horizontal="right" vertical="center" wrapText="1"/>
    </xf>
    <xf numFmtId="0" fontId="26" fillId="35" borderId="10" xfId="0" applyFont="1" applyFill="1" applyBorder="1" applyAlignment="1" applyProtection="1">
      <alignment horizontal="right" vertical="center" wrapText="1"/>
    </xf>
    <xf numFmtId="0" fontId="26" fillId="35" borderId="11" xfId="0" applyFont="1" applyFill="1" applyBorder="1" applyAlignment="1" applyProtection="1">
      <alignment horizontal="right" vertical="center" wrapText="1"/>
    </xf>
    <xf numFmtId="0" fontId="26" fillId="35" borderId="13" xfId="0" applyFont="1" applyFill="1" applyBorder="1" applyAlignment="1" applyProtection="1">
      <alignment horizontal="right" vertical="center" wrapText="1"/>
    </xf>
    <xf numFmtId="0" fontId="26" fillId="35" borderId="14" xfId="0" applyFont="1" applyFill="1" applyBorder="1" applyAlignment="1" applyProtection="1">
      <alignment horizontal="right" vertical="center" wrapText="1"/>
    </xf>
    <xf numFmtId="0" fontId="26" fillId="35" borderId="15" xfId="0" applyFont="1" applyFill="1" applyBorder="1" applyAlignment="1" applyProtection="1">
      <alignment horizontal="right" vertical="center" wrapText="1"/>
    </xf>
  </cellXfs>
  <cellStyles count="50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Obično_List4" xfId="49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43"/>
  <sheetViews>
    <sheetView topLeftCell="A22" workbookViewId="0">
      <selection activeCell="A35" sqref="A35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69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</v>
      </c>
      <c r="B8" s="3">
        <v>85821130368</v>
      </c>
      <c r="C8" s="3" t="s">
        <v>1</v>
      </c>
      <c r="D8" s="5">
        <v>1.66</v>
      </c>
      <c r="E8" s="3" t="s">
        <v>37</v>
      </c>
      <c r="F8" s="6" t="s">
        <v>22</v>
      </c>
    </row>
    <row r="9" spans="1:6" ht="30" x14ac:dyDescent="0.25">
      <c r="A9" s="3" t="s">
        <v>26</v>
      </c>
      <c r="B9" s="3">
        <v>70133616033</v>
      </c>
      <c r="C9" s="3" t="s">
        <v>1</v>
      </c>
      <c r="D9" s="7">
        <v>76.8</v>
      </c>
      <c r="E9" s="3" t="s">
        <v>39</v>
      </c>
      <c r="F9" s="3" t="s">
        <v>27</v>
      </c>
    </row>
    <row r="10" spans="1:6" ht="30" x14ac:dyDescent="0.25">
      <c r="A10" s="3" t="s">
        <v>70</v>
      </c>
      <c r="B10" s="3">
        <v>34007088561</v>
      </c>
      <c r="C10" s="3" t="s">
        <v>1</v>
      </c>
      <c r="D10" s="7">
        <v>1354.45</v>
      </c>
      <c r="E10" s="3" t="s">
        <v>39</v>
      </c>
      <c r="F10" s="3" t="s">
        <v>60</v>
      </c>
    </row>
    <row r="11" spans="1:6" ht="30" x14ac:dyDescent="0.25">
      <c r="A11" s="3" t="s">
        <v>70</v>
      </c>
      <c r="B11" s="3">
        <v>34007088561</v>
      </c>
      <c r="C11" s="3" t="s">
        <v>1</v>
      </c>
      <c r="D11" s="7">
        <v>12.5</v>
      </c>
      <c r="E11" s="3" t="s">
        <v>39</v>
      </c>
      <c r="F11" s="3" t="s">
        <v>25</v>
      </c>
    </row>
    <row r="12" spans="1:6" ht="45" x14ac:dyDescent="0.25">
      <c r="A12" s="3" t="s">
        <v>3</v>
      </c>
      <c r="B12" s="3"/>
      <c r="C12" s="3"/>
      <c r="D12" s="7">
        <v>233.33</v>
      </c>
      <c r="E12" s="3" t="s">
        <v>39</v>
      </c>
      <c r="F12" s="3" t="s">
        <v>31</v>
      </c>
    </row>
    <row r="13" spans="1:6" ht="45" x14ac:dyDescent="0.25">
      <c r="A13" s="3" t="s">
        <v>62</v>
      </c>
      <c r="B13" s="3"/>
      <c r="C13" s="3"/>
      <c r="D13" s="7">
        <v>810</v>
      </c>
      <c r="E13" s="3" t="s">
        <v>13</v>
      </c>
      <c r="F13" s="3" t="s">
        <v>33</v>
      </c>
    </row>
    <row r="14" spans="1:6" ht="45" x14ac:dyDescent="0.25">
      <c r="A14" s="3" t="s">
        <v>62</v>
      </c>
      <c r="B14" s="3"/>
      <c r="C14" s="3"/>
      <c r="D14" s="7">
        <f>129.6+16.8</f>
        <v>146.4</v>
      </c>
      <c r="E14" s="3" t="s">
        <v>40</v>
      </c>
      <c r="F14" s="3" t="s">
        <v>31</v>
      </c>
    </row>
    <row r="15" spans="1:6" ht="45" x14ac:dyDescent="0.25">
      <c r="A15" s="3" t="s">
        <v>62</v>
      </c>
      <c r="B15" s="3"/>
      <c r="C15" s="3"/>
      <c r="D15" s="7">
        <v>148.5</v>
      </c>
      <c r="E15" s="3" t="s">
        <v>40</v>
      </c>
      <c r="F15" s="3" t="s">
        <v>34</v>
      </c>
    </row>
    <row r="16" spans="1:6" ht="45" x14ac:dyDescent="0.25">
      <c r="A16" s="3" t="s">
        <v>62</v>
      </c>
      <c r="B16" s="3"/>
      <c r="C16" s="3"/>
      <c r="D16" s="7">
        <v>45</v>
      </c>
      <c r="E16" s="3" t="s">
        <v>40</v>
      </c>
      <c r="F16" s="3" t="s">
        <v>33</v>
      </c>
    </row>
    <row r="17" spans="1:6" ht="45" x14ac:dyDescent="0.25">
      <c r="A17" s="3" t="s">
        <v>62</v>
      </c>
      <c r="B17" s="3"/>
      <c r="C17" s="3"/>
      <c r="D17" s="7">
        <v>45</v>
      </c>
      <c r="E17" s="3" t="s">
        <v>40</v>
      </c>
      <c r="F17" s="3" t="s">
        <v>33</v>
      </c>
    </row>
    <row r="18" spans="1:6" ht="30" x14ac:dyDescent="0.25">
      <c r="A18" s="3" t="s">
        <v>28</v>
      </c>
      <c r="B18" s="3">
        <v>87311810356</v>
      </c>
      <c r="C18" s="3" t="s">
        <v>2</v>
      </c>
      <c r="D18" s="7">
        <v>8.84</v>
      </c>
      <c r="E18" s="3" t="s">
        <v>39</v>
      </c>
      <c r="F18" s="3" t="s">
        <v>25</v>
      </c>
    </row>
    <row r="19" spans="1:6" ht="45" x14ac:dyDescent="0.25">
      <c r="A19" s="3" t="s">
        <v>66</v>
      </c>
      <c r="B19" s="3">
        <v>63407768748</v>
      </c>
      <c r="C19" s="3" t="s">
        <v>67</v>
      </c>
      <c r="D19" s="7">
        <v>487.5</v>
      </c>
      <c r="E19" s="3" t="s">
        <v>39</v>
      </c>
      <c r="F19" s="3" t="s">
        <v>46</v>
      </c>
    </row>
    <row r="20" spans="1:6" ht="45" x14ac:dyDescent="0.25">
      <c r="A20" s="3" t="s">
        <v>66</v>
      </c>
      <c r="B20" s="3">
        <v>63407768748</v>
      </c>
      <c r="C20" s="3" t="s">
        <v>67</v>
      </c>
      <c r="D20" s="7">
        <v>887.5</v>
      </c>
      <c r="E20" s="3" t="s">
        <v>13</v>
      </c>
      <c r="F20" s="3" t="s">
        <v>68</v>
      </c>
    </row>
    <row r="21" spans="1:6" ht="45" x14ac:dyDescent="0.25">
      <c r="A21" s="4" t="s">
        <v>71</v>
      </c>
      <c r="B21" s="3">
        <v>85628848189</v>
      </c>
      <c r="C21" s="3" t="s">
        <v>65</v>
      </c>
      <c r="D21" s="7">
        <v>430</v>
      </c>
      <c r="E21" s="3" t="s">
        <v>39</v>
      </c>
      <c r="F21" s="3" t="s">
        <v>19</v>
      </c>
    </row>
    <row r="22" spans="1:6" ht="30" x14ac:dyDescent="0.25">
      <c r="A22" s="3" t="s">
        <v>63</v>
      </c>
      <c r="B22" s="3">
        <v>73660371074</v>
      </c>
      <c r="C22" s="3" t="s">
        <v>64</v>
      </c>
      <c r="D22" s="7">
        <v>77.36</v>
      </c>
      <c r="E22" s="3" t="s">
        <v>39</v>
      </c>
      <c r="F22" s="3" t="s">
        <v>16</v>
      </c>
    </row>
    <row r="23" spans="1:6" ht="30" x14ac:dyDescent="0.25">
      <c r="A23" s="3" t="s">
        <v>49</v>
      </c>
      <c r="B23" s="3">
        <v>95970838122</v>
      </c>
      <c r="C23" s="3" t="s">
        <v>15</v>
      </c>
      <c r="D23" s="7">
        <v>102.85</v>
      </c>
      <c r="E23" s="3" t="s">
        <v>39</v>
      </c>
      <c r="F23" s="3" t="s">
        <v>16</v>
      </c>
    </row>
    <row r="24" spans="1:6" ht="45" x14ac:dyDescent="0.25">
      <c r="A24" s="3" t="s">
        <v>49</v>
      </c>
      <c r="B24" s="3">
        <v>95970838122</v>
      </c>
      <c r="C24" s="3" t="s">
        <v>15</v>
      </c>
      <c r="D24" s="7">
        <v>3.85</v>
      </c>
      <c r="E24" s="3" t="s">
        <v>39</v>
      </c>
      <c r="F24" s="3" t="s">
        <v>21</v>
      </c>
    </row>
    <row r="25" spans="1:6" ht="45" x14ac:dyDescent="0.25">
      <c r="A25" s="3" t="s">
        <v>3</v>
      </c>
      <c r="B25" s="3"/>
      <c r="C25" s="3"/>
      <c r="D25" s="7">
        <f>43.75+86592.36</f>
        <v>86636.11</v>
      </c>
      <c r="E25" s="3" t="s">
        <v>35</v>
      </c>
      <c r="F25" s="3" t="s">
        <v>33</v>
      </c>
    </row>
    <row r="26" spans="1:6" ht="45" x14ac:dyDescent="0.25">
      <c r="A26" s="3" t="s">
        <v>3</v>
      </c>
      <c r="B26" s="3"/>
      <c r="C26" s="3"/>
      <c r="D26" s="7">
        <f>7.22+14287.74</f>
        <v>14294.96</v>
      </c>
      <c r="E26" s="3" t="s">
        <v>35</v>
      </c>
      <c r="F26" s="3" t="s">
        <v>34</v>
      </c>
    </row>
    <row r="27" spans="1:6" ht="45" x14ac:dyDescent="0.25">
      <c r="A27" s="3" t="s">
        <v>29</v>
      </c>
      <c r="B27" s="3"/>
      <c r="C27" s="3"/>
      <c r="D27" s="7">
        <v>165.43</v>
      </c>
      <c r="E27" s="3" t="s">
        <v>35</v>
      </c>
      <c r="F27" s="3" t="s">
        <v>36</v>
      </c>
    </row>
    <row r="28" spans="1:6" ht="45" x14ac:dyDescent="0.25">
      <c r="A28" s="3" t="s">
        <v>29</v>
      </c>
      <c r="B28" s="3"/>
      <c r="C28" s="3"/>
      <c r="D28" s="7">
        <v>118.3</v>
      </c>
      <c r="E28" s="3" t="s">
        <v>35</v>
      </c>
      <c r="F28" s="3" t="s">
        <v>36</v>
      </c>
    </row>
    <row r="29" spans="1:6" ht="45" x14ac:dyDescent="0.25">
      <c r="A29" s="3" t="s">
        <v>29</v>
      </c>
      <c r="B29" s="3"/>
      <c r="C29" s="3"/>
      <c r="D29" s="7">
        <v>409.71</v>
      </c>
      <c r="E29" s="3" t="s">
        <v>35</v>
      </c>
      <c r="F29" s="3" t="s">
        <v>36</v>
      </c>
    </row>
    <row r="30" spans="1:6" ht="45" x14ac:dyDescent="0.25">
      <c r="A30" s="3" t="s">
        <v>29</v>
      </c>
      <c r="B30" s="3"/>
      <c r="C30" s="3"/>
      <c r="D30" s="7">
        <v>422.58</v>
      </c>
      <c r="E30" s="3" t="s">
        <v>35</v>
      </c>
      <c r="F30" s="3" t="s">
        <v>36</v>
      </c>
    </row>
    <row r="31" spans="1:6" ht="45" x14ac:dyDescent="0.25">
      <c r="A31" s="3" t="s">
        <v>3</v>
      </c>
      <c r="B31" s="3"/>
      <c r="C31" s="3"/>
      <c r="D31" s="7">
        <v>392</v>
      </c>
      <c r="E31" s="3" t="s">
        <v>35</v>
      </c>
      <c r="F31" s="3" t="s">
        <v>32</v>
      </c>
    </row>
    <row r="32" spans="1:6" ht="33.950000000000003" customHeight="1" x14ac:dyDescent="0.25">
      <c r="A32" s="16" t="s">
        <v>38</v>
      </c>
      <c r="B32" s="17"/>
      <c r="C32" s="18"/>
      <c r="D32" s="10">
        <f>SUM(D8:D31)</f>
        <v>107310.62999999999</v>
      </c>
    </row>
    <row r="43" spans="5:5" ht="33.950000000000003" customHeight="1" x14ac:dyDescent="0.25">
      <c r="E43" s="8"/>
    </row>
  </sheetData>
  <sheetProtection algorithmName="SHA-512" hashValue="RQw1lLXDpq7gfGTL+UdfBb5G+I3jDI2XmiCRMPaRIJ1/vp0fjCAH6Fg1Ns0Y2Q7hL8d+JYJaU5/hTcY9BgOW9g==" saltValue="yhLXRS+QoiVeVmQw3c8P9Q==" spinCount="100000" sheet="1" objects="1" scenarios="1" autoFilter="0"/>
  <autoFilter ref="A7:F7"/>
  <mergeCells count="3">
    <mergeCell ref="A5:F5"/>
    <mergeCell ref="A6:F6"/>
    <mergeCell ref="A32:C32"/>
  </mergeCells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73"/>
  <sheetViews>
    <sheetView topLeftCell="A55" workbookViewId="0">
      <selection activeCell="B40" sqref="B40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88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42</v>
      </c>
      <c r="B8" s="3">
        <v>51955689490</v>
      </c>
      <c r="C8" s="3" t="s">
        <v>43</v>
      </c>
      <c r="D8" s="5">
        <f>162.73+121.38+160.46</f>
        <v>444.57000000000005</v>
      </c>
      <c r="E8" s="3" t="s">
        <v>39</v>
      </c>
      <c r="F8" s="3" t="s">
        <v>16</v>
      </c>
    </row>
    <row r="9" spans="1:6" ht="30" x14ac:dyDescent="0.25">
      <c r="A9" s="3" t="s">
        <v>10</v>
      </c>
      <c r="B9" s="3">
        <v>14506572540</v>
      </c>
      <c r="C9" s="3" t="s">
        <v>1</v>
      </c>
      <c r="D9" s="7">
        <f>308.54+308.54</f>
        <v>617.08000000000004</v>
      </c>
      <c r="E9" s="3" t="s">
        <v>39</v>
      </c>
      <c r="F9" s="3" t="s">
        <v>11</v>
      </c>
    </row>
    <row r="10" spans="1:6" ht="30" x14ac:dyDescent="0.25">
      <c r="A10" s="3" t="s">
        <v>72</v>
      </c>
      <c r="B10" s="3">
        <v>48092682308</v>
      </c>
      <c r="C10" s="3" t="s">
        <v>15</v>
      </c>
      <c r="D10" s="7">
        <f>116.51+82.63</f>
        <v>199.14</v>
      </c>
      <c r="E10" s="3" t="s">
        <v>39</v>
      </c>
      <c r="F10" s="3" t="s">
        <v>16</v>
      </c>
    </row>
    <row r="11" spans="1:6" ht="30" x14ac:dyDescent="0.25">
      <c r="A11" s="3" t="s">
        <v>50</v>
      </c>
      <c r="B11" s="3">
        <v>40897098424</v>
      </c>
      <c r="C11" s="3" t="s">
        <v>15</v>
      </c>
      <c r="D11" s="7">
        <v>185.71</v>
      </c>
      <c r="E11" s="3" t="s">
        <v>39</v>
      </c>
      <c r="F11" s="3" t="s">
        <v>51</v>
      </c>
    </row>
    <row r="12" spans="1:6" ht="30" x14ac:dyDescent="0.25">
      <c r="A12" s="3" t="s">
        <v>73</v>
      </c>
      <c r="B12" s="3">
        <v>31389538793</v>
      </c>
      <c r="C12" s="3" t="s">
        <v>1</v>
      </c>
      <c r="D12" s="7">
        <v>260.49</v>
      </c>
      <c r="E12" s="3" t="s">
        <v>39</v>
      </c>
      <c r="F12" s="3" t="s">
        <v>16</v>
      </c>
    </row>
    <row r="13" spans="1:6" ht="30" x14ac:dyDescent="0.25">
      <c r="A13" s="3" t="s">
        <v>74</v>
      </c>
      <c r="B13" s="3" t="s">
        <v>17</v>
      </c>
      <c r="C13" s="3" t="s">
        <v>18</v>
      </c>
      <c r="D13" s="7">
        <v>328.45</v>
      </c>
      <c r="E13" s="3" t="s">
        <v>39</v>
      </c>
      <c r="F13" s="3" t="s">
        <v>16</v>
      </c>
    </row>
    <row r="14" spans="1:6" ht="30" x14ac:dyDescent="0.25">
      <c r="A14" s="3" t="s">
        <v>29</v>
      </c>
      <c r="B14" s="3"/>
      <c r="C14" s="3"/>
      <c r="D14" s="7">
        <f>15+45</f>
        <v>60</v>
      </c>
      <c r="E14" s="3" t="s">
        <v>39</v>
      </c>
      <c r="F14" s="3" t="s">
        <v>30</v>
      </c>
    </row>
    <row r="15" spans="1:6" ht="45" x14ac:dyDescent="0.25">
      <c r="A15" s="3" t="s">
        <v>29</v>
      </c>
      <c r="B15" s="3"/>
      <c r="C15" s="3"/>
      <c r="D15" s="7">
        <f>28+76.6+38.3</f>
        <v>142.89999999999998</v>
      </c>
      <c r="E15" s="3" t="s">
        <v>39</v>
      </c>
      <c r="F15" s="3" t="s">
        <v>90</v>
      </c>
    </row>
    <row r="16" spans="1:6" ht="45" x14ac:dyDescent="0.25">
      <c r="A16" s="3" t="s">
        <v>75</v>
      </c>
      <c r="B16" s="3">
        <v>64729046835</v>
      </c>
      <c r="C16" s="3" t="s">
        <v>1</v>
      </c>
      <c r="D16" s="7">
        <v>86.5</v>
      </c>
      <c r="E16" s="3" t="s">
        <v>39</v>
      </c>
      <c r="F16" s="3" t="s">
        <v>19</v>
      </c>
    </row>
    <row r="17" spans="1:6" ht="30" x14ac:dyDescent="0.25">
      <c r="A17" s="3" t="s">
        <v>61</v>
      </c>
      <c r="B17" s="3">
        <v>36263309270</v>
      </c>
      <c r="C17" s="3" t="s">
        <v>15</v>
      </c>
      <c r="D17" s="7">
        <v>710</v>
      </c>
      <c r="E17" s="3" t="s">
        <v>39</v>
      </c>
      <c r="F17" s="3" t="s">
        <v>60</v>
      </c>
    </row>
    <row r="18" spans="1:6" ht="30" x14ac:dyDescent="0.25">
      <c r="A18" s="3" t="s">
        <v>49</v>
      </c>
      <c r="B18" s="3">
        <v>95970838122</v>
      </c>
      <c r="C18" s="3" t="s">
        <v>15</v>
      </c>
      <c r="D18" s="7">
        <f>31.25+41.98+24.3</f>
        <v>97.529999999999987</v>
      </c>
      <c r="E18" s="3" t="s">
        <v>39</v>
      </c>
      <c r="F18" s="3" t="s">
        <v>47</v>
      </c>
    </row>
    <row r="19" spans="1:6" ht="30" x14ac:dyDescent="0.25">
      <c r="A19" s="3" t="s">
        <v>76</v>
      </c>
      <c r="B19" s="3">
        <v>10720042985</v>
      </c>
      <c r="C19" s="3" t="s">
        <v>53</v>
      </c>
      <c r="D19" s="7">
        <v>6000</v>
      </c>
      <c r="E19" s="3" t="s">
        <v>39</v>
      </c>
      <c r="F19" s="3" t="s">
        <v>60</v>
      </c>
    </row>
    <row r="20" spans="1:6" ht="45" x14ac:dyDescent="0.25">
      <c r="A20" s="3" t="s">
        <v>62</v>
      </c>
      <c r="B20" s="3"/>
      <c r="C20" s="3"/>
      <c r="D20" s="7">
        <f>501*2</f>
        <v>1002</v>
      </c>
      <c r="E20" s="3" t="s">
        <v>40</v>
      </c>
      <c r="F20" s="3" t="s">
        <v>33</v>
      </c>
    </row>
    <row r="21" spans="1:6" ht="45" x14ac:dyDescent="0.25">
      <c r="A21" s="3" t="s">
        <v>62</v>
      </c>
      <c r="B21" s="3"/>
      <c r="C21" s="3"/>
      <c r="D21" s="7">
        <f>95.04+16.8</f>
        <v>111.84</v>
      </c>
      <c r="E21" s="3" t="s">
        <v>40</v>
      </c>
      <c r="F21" s="3" t="s">
        <v>31</v>
      </c>
    </row>
    <row r="22" spans="1:6" ht="45" x14ac:dyDescent="0.25">
      <c r="A22" s="3" t="s">
        <v>62</v>
      </c>
      <c r="B22" s="3"/>
      <c r="C22" s="3"/>
      <c r="D22" s="7">
        <v>188.1</v>
      </c>
      <c r="E22" s="3" t="s">
        <v>40</v>
      </c>
      <c r="F22" s="3" t="s">
        <v>34</v>
      </c>
    </row>
    <row r="23" spans="1:6" ht="45" x14ac:dyDescent="0.25">
      <c r="A23" s="3" t="s">
        <v>62</v>
      </c>
      <c r="B23" s="3"/>
      <c r="C23" s="3"/>
      <c r="D23" s="7">
        <v>57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81</v>
      </c>
      <c r="E24" s="3" t="s">
        <v>40</v>
      </c>
      <c r="F24" s="3" t="s">
        <v>33</v>
      </c>
    </row>
    <row r="25" spans="1:6" ht="30" x14ac:dyDescent="0.25">
      <c r="A25" s="3" t="s">
        <v>29</v>
      </c>
      <c r="B25" s="3"/>
      <c r="C25" s="3"/>
      <c r="D25" s="7">
        <v>253.18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415.92</v>
      </c>
      <c r="E26" s="3" t="s">
        <v>39</v>
      </c>
      <c r="F26" s="3" t="s">
        <v>36</v>
      </c>
    </row>
    <row r="27" spans="1:6" ht="30" x14ac:dyDescent="0.25">
      <c r="A27" s="3" t="s">
        <v>29</v>
      </c>
      <c r="B27" s="3"/>
      <c r="C27" s="3"/>
      <c r="D27" s="7">
        <v>235.09</v>
      </c>
      <c r="E27" s="3" t="s">
        <v>39</v>
      </c>
      <c r="F27" s="3" t="s">
        <v>36</v>
      </c>
    </row>
    <row r="28" spans="1:6" ht="30" x14ac:dyDescent="0.25">
      <c r="A28" s="3" t="s">
        <v>77</v>
      </c>
      <c r="B28" s="3"/>
      <c r="C28" s="3"/>
      <c r="D28" s="7">
        <v>94.19</v>
      </c>
      <c r="E28" s="3" t="s">
        <v>39</v>
      </c>
      <c r="F28" s="3" t="s">
        <v>36</v>
      </c>
    </row>
    <row r="29" spans="1:6" ht="30" x14ac:dyDescent="0.25">
      <c r="A29" s="3" t="s">
        <v>78</v>
      </c>
      <c r="B29" s="3"/>
      <c r="C29" s="3"/>
      <c r="D29" s="7">
        <f>94.19+31.39</f>
        <v>125.58</v>
      </c>
      <c r="E29" s="3" t="s">
        <v>39</v>
      </c>
      <c r="F29" s="3" t="s">
        <v>36</v>
      </c>
    </row>
    <row r="30" spans="1:6" ht="30" x14ac:dyDescent="0.25">
      <c r="A30" s="3" t="s">
        <v>79</v>
      </c>
      <c r="B30" s="3"/>
      <c r="C30" s="3"/>
      <c r="D30" s="7">
        <v>226.04</v>
      </c>
      <c r="E30" s="3" t="s">
        <v>39</v>
      </c>
      <c r="F30" s="3" t="s">
        <v>36</v>
      </c>
    </row>
    <row r="31" spans="1:6" ht="45" x14ac:dyDescent="0.25">
      <c r="A31" s="3" t="s">
        <v>49</v>
      </c>
      <c r="B31" s="3">
        <v>95970838122</v>
      </c>
      <c r="C31" s="3" t="s">
        <v>15</v>
      </c>
      <c r="D31" s="7">
        <f>17.63+123.64+107.22</f>
        <v>248.49</v>
      </c>
      <c r="E31" s="3" t="s">
        <v>39</v>
      </c>
      <c r="F31" s="3" t="s">
        <v>21</v>
      </c>
    </row>
    <row r="32" spans="1:6" ht="30" x14ac:dyDescent="0.25">
      <c r="A32" s="3" t="s">
        <v>20</v>
      </c>
      <c r="B32" s="3">
        <v>13262076150</v>
      </c>
      <c r="C32" s="3" t="s">
        <v>1</v>
      </c>
      <c r="D32" s="7">
        <v>355.53</v>
      </c>
      <c r="E32" s="3" t="s">
        <v>39</v>
      </c>
      <c r="F32" s="3" t="s">
        <v>16</v>
      </c>
    </row>
    <row r="33" spans="1:6" ht="45" x14ac:dyDescent="0.25">
      <c r="A33" s="3" t="s">
        <v>41</v>
      </c>
      <c r="B33" s="3">
        <v>90464311839</v>
      </c>
      <c r="C33" s="3" t="s">
        <v>15</v>
      </c>
      <c r="D33" s="7">
        <v>56.25</v>
      </c>
      <c r="E33" s="3" t="s">
        <v>39</v>
      </c>
      <c r="F33" s="3" t="s">
        <v>21</v>
      </c>
    </row>
    <row r="34" spans="1:6" ht="30" x14ac:dyDescent="0.25">
      <c r="A34" s="3" t="s">
        <v>80</v>
      </c>
      <c r="B34" s="9" t="s">
        <v>44</v>
      </c>
      <c r="C34" s="3" t="s">
        <v>15</v>
      </c>
      <c r="D34" s="7">
        <v>109.01</v>
      </c>
      <c r="E34" s="3" t="s">
        <v>39</v>
      </c>
      <c r="F34" s="3" t="s">
        <v>16</v>
      </c>
    </row>
    <row r="35" spans="1:6" ht="30" x14ac:dyDescent="0.25">
      <c r="A35" s="3" t="s">
        <v>28</v>
      </c>
      <c r="B35" s="3">
        <v>87311810356</v>
      </c>
      <c r="C35" s="3" t="s">
        <v>2</v>
      </c>
      <c r="D35" s="7">
        <v>12.44</v>
      </c>
      <c r="E35" s="3" t="s">
        <v>39</v>
      </c>
      <c r="F35" s="3" t="s">
        <v>25</v>
      </c>
    </row>
    <row r="36" spans="1:6" ht="30" x14ac:dyDescent="0.25">
      <c r="A36" s="3" t="s">
        <v>26</v>
      </c>
      <c r="B36" s="3">
        <v>70133616033</v>
      </c>
      <c r="C36" s="3" t="s">
        <v>1</v>
      </c>
      <c r="D36" s="7">
        <v>77.430000000000007</v>
      </c>
      <c r="E36" s="3" t="s">
        <v>39</v>
      </c>
      <c r="F36" s="3" t="s">
        <v>27</v>
      </c>
    </row>
    <row r="37" spans="1:6" ht="45" x14ac:dyDescent="0.25">
      <c r="A37" s="3" t="s">
        <v>58</v>
      </c>
      <c r="B37" s="3">
        <v>32179081874</v>
      </c>
      <c r="C37" s="3" t="s">
        <v>59</v>
      </c>
      <c r="D37" s="7">
        <v>34.39</v>
      </c>
      <c r="E37" s="3" t="s">
        <v>39</v>
      </c>
      <c r="F37" s="3" t="s">
        <v>19</v>
      </c>
    </row>
    <row r="38" spans="1:6" ht="30" x14ac:dyDescent="0.25">
      <c r="A38" s="3" t="s">
        <v>81</v>
      </c>
      <c r="B38" s="9" t="s">
        <v>82</v>
      </c>
      <c r="C38" s="3" t="s">
        <v>64</v>
      </c>
      <c r="D38" s="7">
        <f>105.74+73.19+33.29</f>
        <v>212.22</v>
      </c>
      <c r="E38" s="3" t="s">
        <v>39</v>
      </c>
      <c r="F38" s="3" t="s">
        <v>16</v>
      </c>
    </row>
    <row r="39" spans="1:6" ht="45" x14ac:dyDescent="0.25">
      <c r="A39" s="3" t="s">
        <v>20</v>
      </c>
      <c r="B39" s="3">
        <v>13262076150</v>
      </c>
      <c r="C39" s="3" t="s">
        <v>1</v>
      </c>
      <c r="D39" s="7">
        <v>570.14</v>
      </c>
      <c r="E39" s="3" t="s">
        <v>40</v>
      </c>
      <c r="F39" s="3" t="s">
        <v>19</v>
      </c>
    </row>
    <row r="40" spans="1:6" ht="45" x14ac:dyDescent="0.25">
      <c r="A40" s="3" t="s">
        <v>23</v>
      </c>
      <c r="B40" s="3">
        <v>25661260216</v>
      </c>
      <c r="C40" s="3" t="s">
        <v>24</v>
      </c>
      <c r="D40" s="7">
        <v>336.32</v>
      </c>
      <c r="E40" s="3" t="s">
        <v>40</v>
      </c>
      <c r="F40" s="3" t="s">
        <v>19</v>
      </c>
    </row>
    <row r="41" spans="1:6" ht="45" x14ac:dyDescent="0.25">
      <c r="A41" s="3" t="s">
        <v>83</v>
      </c>
      <c r="B41" s="3">
        <v>64838086978</v>
      </c>
      <c r="C41" s="3" t="s">
        <v>84</v>
      </c>
      <c r="D41" s="7">
        <v>100</v>
      </c>
      <c r="E41" s="3" t="s">
        <v>39</v>
      </c>
      <c r="F41" s="3" t="s">
        <v>48</v>
      </c>
    </row>
    <row r="42" spans="1:6" ht="30" x14ac:dyDescent="0.25">
      <c r="A42" s="3" t="s">
        <v>54</v>
      </c>
      <c r="B42" s="3">
        <v>48072191152</v>
      </c>
      <c r="C42" s="3" t="s">
        <v>15</v>
      </c>
      <c r="D42" s="7">
        <v>180</v>
      </c>
      <c r="E42" s="3" t="s">
        <v>39</v>
      </c>
      <c r="F42" s="3" t="s">
        <v>47</v>
      </c>
    </row>
    <row r="43" spans="1:6" ht="30" x14ac:dyDescent="0.25">
      <c r="A43" s="3" t="s">
        <v>4</v>
      </c>
      <c r="B43" s="3">
        <v>85821130368</v>
      </c>
      <c r="C43" s="3" t="s">
        <v>1</v>
      </c>
      <c r="D43" s="5">
        <v>1.66</v>
      </c>
      <c r="E43" s="3" t="s">
        <v>39</v>
      </c>
      <c r="F43" s="6" t="s">
        <v>22</v>
      </c>
    </row>
    <row r="44" spans="1:6" ht="30" x14ac:dyDescent="0.25">
      <c r="A44" s="3" t="s">
        <v>49</v>
      </c>
      <c r="B44" s="3">
        <v>95970838122</v>
      </c>
      <c r="C44" s="3" t="s">
        <v>15</v>
      </c>
      <c r="D44" s="7">
        <v>64.25</v>
      </c>
      <c r="E44" s="3" t="s">
        <v>39</v>
      </c>
      <c r="F44" s="3" t="s">
        <v>47</v>
      </c>
    </row>
    <row r="45" spans="1:6" ht="45" x14ac:dyDescent="0.25">
      <c r="A45" s="3" t="s">
        <v>42</v>
      </c>
      <c r="B45" s="3">
        <v>51955689490</v>
      </c>
      <c r="C45" s="3" t="s">
        <v>43</v>
      </c>
      <c r="D45" s="5">
        <v>137.54</v>
      </c>
      <c r="E45" s="3" t="s">
        <v>40</v>
      </c>
      <c r="F45" s="3" t="s">
        <v>19</v>
      </c>
    </row>
    <row r="46" spans="1:6" ht="30" x14ac:dyDescent="0.25">
      <c r="A46" s="3" t="s">
        <v>14</v>
      </c>
      <c r="B46" s="3">
        <v>13246844539</v>
      </c>
      <c r="C46" s="3" t="s">
        <v>15</v>
      </c>
      <c r="D46" s="5">
        <v>84.01</v>
      </c>
      <c r="E46" s="3" t="s">
        <v>39</v>
      </c>
      <c r="F46" s="3" t="s">
        <v>16</v>
      </c>
    </row>
    <row r="47" spans="1:6" ht="30" x14ac:dyDescent="0.25">
      <c r="A47" s="3" t="s">
        <v>55</v>
      </c>
      <c r="B47" s="3">
        <v>62595301902</v>
      </c>
      <c r="C47" s="3" t="s">
        <v>56</v>
      </c>
      <c r="D47" s="5">
        <v>200</v>
      </c>
      <c r="E47" s="3" t="s">
        <v>39</v>
      </c>
      <c r="F47" s="3" t="s">
        <v>11</v>
      </c>
    </row>
    <row r="48" spans="1:6" ht="45" x14ac:dyDescent="0.25">
      <c r="A48" s="3" t="s">
        <v>85</v>
      </c>
      <c r="B48" s="3">
        <v>96073481644</v>
      </c>
      <c r="C48" s="3" t="s">
        <v>86</v>
      </c>
      <c r="D48" s="5">
        <v>50</v>
      </c>
      <c r="E48" s="3" t="s">
        <v>39</v>
      </c>
      <c r="F48" s="3" t="s">
        <v>19</v>
      </c>
    </row>
    <row r="49" spans="1:6" ht="30" x14ac:dyDescent="0.25">
      <c r="A49" s="3" t="s">
        <v>87</v>
      </c>
      <c r="B49" s="9" t="s">
        <v>45</v>
      </c>
      <c r="C49" s="3" t="s">
        <v>15</v>
      </c>
      <c r="D49" s="5">
        <v>63.2</v>
      </c>
      <c r="E49" s="3" t="s">
        <v>39</v>
      </c>
      <c r="F49" s="3" t="s">
        <v>16</v>
      </c>
    </row>
    <row r="50" spans="1:6" ht="45" x14ac:dyDescent="0.25">
      <c r="A50" s="3" t="s">
        <v>52</v>
      </c>
      <c r="B50" s="3">
        <v>51734905647</v>
      </c>
      <c r="C50" s="3" t="s">
        <v>15</v>
      </c>
      <c r="D50" s="5">
        <v>383.16</v>
      </c>
      <c r="E50" s="3" t="s">
        <v>39</v>
      </c>
      <c r="F50" s="3" t="s">
        <v>57</v>
      </c>
    </row>
    <row r="51" spans="1:6" ht="30" x14ac:dyDescent="0.25">
      <c r="A51" s="3" t="s">
        <v>29</v>
      </c>
      <c r="B51" s="3"/>
      <c r="C51" s="3"/>
      <c r="D51" s="7">
        <v>30</v>
      </c>
      <c r="E51" s="3" t="s">
        <v>39</v>
      </c>
      <c r="F51" s="3" t="s">
        <v>30</v>
      </c>
    </row>
    <row r="52" spans="1:6" ht="45" x14ac:dyDescent="0.25">
      <c r="A52" s="3" t="s">
        <v>29</v>
      </c>
      <c r="B52" s="3"/>
      <c r="C52" s="3"/>
      <c r="D52" s="7">
        <v>30.6</v>
      </c>
      <c r="E52" s="3" t="s">
        <v>39</v>
      </c>
      <c r="F52" s="3" t="s">
        <v>90</v>
      </c>
    </row>
    <row r="53" spans="1:6" ht="30" x14ac:dyDescent="0.25">
      <c r="A53" s="3" t="s">
        <v>29</v>
      </c>
      <c r="B53" s="3"/>
      <c r="C53" s="3"/>
      <c r="D53" s="7">
        <v>30</v>
      </c>
      <c r="E53" s="3" t="s">
        <v>39</v>
      </c>
      <c r="F53" s="3" t="s">
        <v>30</v>
      </c>
    </row>
    <row r="54" spans="1:6" ht="45" x14ac:dyDescent="0.25">
      <c r="A54" s="3" t="s">
        <v>29</v>
      </c>
      <c r="B54" s="3"/>
      <c r="C54" s="3"/>
      <c r="D54" s="7">
        <v>40.200000000000003</v>
      </c>
      <c r="E54" s="3" t="s">
        <v>39</v>
      </c>
      <c r="F54" s="3" t="s">
        <v>90</v>
      </c>
    </row>
    <row r="55" spans="1:6" ht="45" x14ac:dyDescent="0.25">
      <c r="A55" s="3" t="s">
        <v>29</v>
      </c>
      <c r="B55" s="3"/>
      <c r="C55" s="3"/>
      <c r="D55" s="7">
        <v>220.72</v>
      </c>
      <c r="E55" s="3" t="s">
        <v>35</v>
      </c>
      <c r="F55" s="3" t="s">
        <v>89</v>
      </c>
    </row>
    <row r="56" spans="1:6" ht="45" x14ac:dyDescent="0.25">
      <c r="A56" s="3" t="s">
        <v>29</v>
      </c>
      <c r="B56" s="3"/>
      <c r="C56" s="3"/>
      <c r="D56" s="7">
        <v>494.03</v>
      </c>
      <c r="E56" s="3" t="s">
        <v>35</v>
      </c>
      <c r="F56" s="3" t="s">
        <v>36</v>
      </c>
    </row>
    <row r="57" spans="1:6" ht="45" x14ac:dyDescent="0.25">
      <c r="A57" s="3" t="s">
        <v>29</v>
      </c>
      <c r="B57" s="3"/>
      <c r="C57" s="3"/>
      <c r="D57" s="7">
        <v>391.9</v>
      </c>
      <c r="E57" s="3" t="s">
        <v>35</v>
      </c>
      <c r="F57" s="3" t="s">
        <v>36</v>
      </c>
    </row>
    <row r="58" spans="1:6" ht="45" x14ac:dyDescent="0.25">
      <c r="A58" s="3" t="s">
        <v>29</v>
      </c>
      <c r="B58" s="3"/>
      <c r="C58" s="3"/>
      <c r="D58" s="7">
        <v>150.88</v>
      </c>
      <c r="E58" s="3" t="s">
        <v>35</v>
      </c>
      <c r="F58" s="3" t="s">
        <v>36</v>
      </c>
    </row>
    <row r="59" spans="1:6" ht="45" x14ac:dyDescent="0.25">
      <c r="A59" s="3" t="s">
        <v>29</v>
      </c>
      <c r="B59" s="3"/>
      <c r="C59" s="3"/>
      <c r="D59" s="7">
        <v>79.12</v>
      </c>
      <c r="E59" s="3" t="s">
        <v>35</v>
      </c>
      <c r="F59" s="3" t="s">
        <v>36</v>
      </c>
    </row>
    <row r="60" spans="1:6" ht="45" x14ac:dyDescent="0.25">
      <c r="A60" s="3" t="s">
        <v>3</v>
      </c>
      <c r="B60" s="3"/>
      <c r="C60" s="3"/>
      <c r="D60" s="7">
        <f>120.32+89297.68</f>
        <v>89418</v>
      </c>
      <c r="E60" s="3" t="s">
        <v>35</v>
      </c>
      <c r="F60" s="3" t="s">
        <v>33</v>
      </c>
    </row>
    <row r="61" spans="1:6" ht="45" x14ac:dyDescent="0.25">
      <c r="A61" s="3" t="s">
        <v>3</v>
      </c>
      <c r="B61" s="3"/>
      <c r="C61" s="3"/>
      <c r="D61" s="7">
        <f>19.86+14734.1</f>
        <v>14753.960000000001</v>
      </c>
      <c r="E61" s="3" t="s">
        <v>35</v>
      </c>
      <c r="F61" s="3" t="s">
        <v>34</v>
      </c>
    </row>
    <row r="62" spans="1:6" ht="33.950000000000003" customHeight="1" x14ac:dyDescent="0.25">
      <c r="A62" s="16" t="s">
        <v>38</v>
      </c>
      <c r="B62" s="17"/>
      <c r="C62" s="18"/>
      <c r="D62" s="10">
        <f>SUM(D8:D61)</f>
        <v>120837.76000000001</v>
      </c>
    </row>
    <row r="73" spans="5:5" ht="33.950000000000003" customHeight="1" x14ac:dyDescent="0.25">
      <c r="E73" s="8"/>
    </row>
  </sheetData>
  <sheetProtection algorithmName="SHA-512" hashValue="i2FczZ4mT0WHXtWPdvIqY2VG93mdRiwCOdkSeKBOd+6IhQB5jVu7HUtxBGG+C5i2LS38gKx6sNY3Hb67m5NobA==" saltValue="epd4nAfW1hqfuQgeV+LsnQ==" spinCount="100000" sheet="1" objects="1" scenarios="1" autoFilter="0"/>
  <autoFilter ref="A7:F7"/>
  <mergeCells count="3">
    <mergeCell ref="A5:F5"/>
    <mergeCell ref="A6:F6"/>
    <mergeCell ref="A62:C62"/>
  </mergeCells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87"/>
  <sheetViews>
    <sheetView showGridLines="0" topLeftCell="A55" workbookViewId="0">
      <selection activeCell="A67" sqref="A67:F68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91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61</v>
      </c>
      <c r="B8" s="3">
        <v>36263309270</v>
      </c>
      <c r="C8" s="3" t="s">
        <v>15</v>
      </c>
      <c r="D8" s="7">
        <v>35.799999999999997</v>
      </c>
      <c r="E8" s="3" t="s">
        <v>39</v>
      </c>
      <c r="F8" s="3" t="s">
        <v>93</v>
      </c>
    </row>
    <row r="9" spans="1:6" ht="30" x14ac:dyDescent="0.25">
      <c r="A9" s="3" t="s">
        <v>49</v>
      </c>
      <c r="B9" s="3">
        <v>95970838122</v>
      </c>
      <c r="C9" s="3" t="s">
        <v>15</v>
      </c>
      <c r="D9" s="7">
        <f>19.2+37.08+61.15</f>
        <v>117.43</v>
      </c>
      <c r="E9" s="3" t="s">
        <v>39</v>
      </c>
      <c r="F9" s="3" t="s">
        <v>47</v>
      </c>
    </row>
    <row r="10" spans="1:6" ht="45" x14ac:dyDescent="0.25">
      <c r="A10" s="3" t="s">
        <v>92</v>
      </c>
      <c r="B10" s="3">
        <v>20935413004</v>
      </c>
      <c r="C10" s="3" t="s">
        <v>94</v>
      </c>
      <c r="D10" s="7">
        <v>1200</v>
      </c>
      <c r="E10" s="3" t="s">
        <v>39</v>
      </c>
      <c r="F10" s="3" t="s">
        <v>110</v>
      </c>
    </row>
    <row r="11" spans="1:6" ht="30" x14ac:dyDescent="0.25">
      <c r="A11" s="3" t="s">
        <v>95</v>
      </c>
      <c r="B11" s="3">
        <v>65553879500</v>
      </c>
      <c r="C11" s="3" t="s">
        <v>1</v>
      </c>
      <c r="D11" s="7">
        <v>997.79</v>
      </c>
      <c r="E11" s="3" t="s">
        <v>39</v>
      </c>
      <c r="F11" s="3" t="s">
        <v>60</v>
      </c>
    </row>
    <row r="12" spans="1:6" ht="45" x14ac:dyDescent="0.25">
      <c r="A12" s="3" t="s">
        <v>95</v>
      </c>
      <c r="B12" s="3">
        <v>65553879500</v>
      </c>
      <c r="C12" s="3" t="s">
        <v>1</v>
      </c>
      <c r="D12" s="7">
        <v>1301.21</v>
      </c>
      <c r="E12" s="3" t="s">
        <v>40</v>
      </c>
      <c r="F12" s="3" t="s">
        <v>60</v>
      </c>
    </row>
    <row r="13" spans="1:6" ht="45" x14ac:dyDescent="0.25">
      <c r="A13" s="3" t="s">
        <v>3</v>
      </c>
      <c r="B13" s="3"/>
      <c r="C13" s="3"/>
      <c r="D13" s="7">
        <v>516.6</v>
      </c>
      <c r="E13" s="3" t="s">
        <v>39</v>
      </c>
      <c r="F13" s="3" t="s">
        <v>31</v>
      </c>
    </row>
    <row r="14" spans="1:6" ht="30" x14ac:dyDescent="0.25">
      <c r="A14" s="3" t="s">
        <v>26</v>
      </c>
      <c r="B14" s="3">
        <v>70133616033</v>
      </c>
      <c r="C14" s="3" t="s">
        <v>1</v>
      </c>
      <c r="D14" s="7">
        <v>76.39</v>
      </c>
      <c r="E14" s="3" t="s">
        <v>39</v>
      </c>
      <c r="F14" s="3" t="s">
        <v>27</v>
      </c>
    </row>
    <row r="15" spans="1:6" ht="45" x14ac:dyDescent="0.25">
      <c r="A15" s="3" t="s">
        <v>49</v>
      </c>
      <c r="B15" s="3">
        <v>95970838122</v>
      </c>
      <c r="C15" s="3" t="s">
        <v>15</v>
      </c>
      <c r="D15" s="7">
        <v>5.98</v>
      </c>
      <c r="E15" s="3" t="s">
        <v>39</v>
      </c>
      <c r="F15" s="3" t="s">
        <v>19</v>
      </c>
    </row>
    <row r="16" spans="1:6" ht="30" x14ac:dyDescent="0.25">
      <c r="A16" s="3" t="s">
        <v>28</v>
      </c>
      <c r="B16" s="3">
        <v>87311810356</v>
      </c>
      <c r="C16" s="3" t="s">
        <v>2</v>
      </c>
      <c r="D16" s="7">
        <v>10.44</v>
      </c>
      <c r="E16" s="3" t="s">
        <v>39</v>
      </c>
      <c r="F16" s="3" t="s">
        <v>25</v>
      </c>
    </row>
    <row r="17" spans="1:6" ht="30" x14ac:dyDescent="0.25">
      <c r="A17" s="3" t="s">
        <v>14</v>
      </c>
      <c r="B17" s="3">
        <v>13246844539</v>
      </c>
      <c r="C17" s="3" t="s">
        <v>15</v>
      </c>
      <c r="D17" s="5">
        <v>86.4</v>
      </c>
      <c r="E17" s="3" t="s">
        <v>39</v>
      </c>
      <c r="F17" s="3" t="s">
        <v>16</v>
      </c>
    </row>
    <row r="18" spans="1:6" ht="45" x14ac:dyDescent="0.25">
      <c r="A18" s="3" t="s">
        <v>96</v>
      </c>
      <c r="B18" s="3">
        <v>44195094243</v>
      </c>
      <c r="C18" s="3" t="s">
        <v>15</v>
      </c>
      <c r="D18" s="7">
        <v>46.72</v>
      </c>
      <c r="E18" s="3" t="s">
        <v>39</v>
      </c>
      <c r="F18" s="3" t="s">
        <v>19</v>
      </c>
    </row>
    <row r="19" spans="1:6" ht="45" x14ac:dyDescent="0.25">
      <c r="A19" s="3" t="s">
        <v>96</v>
      </c>
      <c r="B19" s="3">
        <v>44195094243</v>
      </c>
      <c r="C19" s="3" t="s">
        <v>15</v>
      </c>
      <c r="D19" s="7">
        <v>33.86</v>
      </c>
      <c r="E19" s="3" t="s">
        <v>40</v>
      </c>
      <c r="F19" s="3" t="s">
        <v>19</v>
      </c>
    </row>
    <row r="20" spans="1:6" ht="45" x14ac:dyDescent="0.25">
      <c r="A20" s="3" t="s">
        <v>62</v>
      </c>
      <c r="B20" s="3"/>
      <c r="C20" s="3"/>
      <c r="D20" s="7">
        <v>1050</v>
      </c>
      <c r="E20" s="3" t="s">
        <v>40</v>
      </c>
      <c r="F20" s="3" t="s">
        <v>33</v>
      </c>
    </row>
    <row r="21" spans="1:6" ht="45" x14ac:dyDescent="0.25">
      <c r="A21" s="3" t="s">
        <v>62</v>
      </c>
      <c r="B21" s="3"/>
      <c r="C21" s="3"/>
      <c r="D21" s="7">
        <f>64.26+16.66</f>
        <v>80.92</v>
      </c>
      <c r="E21" s="3" t="s">
        <v>40</v>
      </c>
      <c r="F21" s="3" t="s">
        <v>31</v>
      </c>
    </row>
    <row r="22" spans="1:6" ht="45" x14ac:dyDescent="0.25">
      <c r="A22" s="3" t="s">
        <v>62</v>
      </c>
      <c r="B22" s="3"/>
      <c r="C22" s="3"/>
      <c r="D22" s="7">
        <v>198</v>
      </c>
      <c r="E22" s="3" t="s">
        <v>40</v>
      </c>
      <c r="F22" s="3" t="s">
        <v>34</v>
      </c>
    </row>
    <row r="23" spans="1:6" ht="45" x14ac:dyDescent="0.25">
      <c r="A23" s="3" t="s">
        <v>62</v>
      </c>
      <c r="B23" s="3"/>
      <c r="C23" s="3"/>
      <c r="D23" s="7">
        <v>90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60</v>
      </c>
      <c r="E24" s="3" t="s">
        <v>40</v>
      </c>
      <c r="F24" s="3" t="s">
        <v>33</v>
      </c>
    </row>
    <row r="25" spans="1:6" ht="30" x14ac:dyDescent="0.25">
      <c r="A25" s="3" t="s">
        <v>29</v>
      </c>
      <c r="B25" s="3"/>
      <c r="C25" s="3"/>
      <c r="D25" s="7">
        <v>180.83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180.83</v>
      </c>
      <c r="E26" s="3" t="s">
        <v>39</v>
      </c>
      <c r="F26" s="3" t="s">
        <v>36</v>
      </c>
    </row>
    <row r="27" spans="1:6" ht="30" x14ac:dyDescent="0.25">
      <c r="A27" s="3" t="s">
        <v>29</v>
      </c>
      <c r="B27" s="3"/>
      <c r="C27" s="3"/>
      <c r="D27" s="7">
        <v>180.83</v>
      </c>
      <c r="E27" s="3" t="s">
        <v>39</v>
      </c>
      <c r="F27" s="3" t="s">
        <v>36</v>
      </c>
    </row>
    <row r="28" spans="1:6" ht="30" x14ac:dyDescent="0.25">
      <c r="A28" s="3" t="s">
        <v>29</v>
      </c>
      <c r="B28" s="3"/>
      <c r="C28" s="3"/>
      <c r="D28" s="7">
        <v>144.66999999999999</v>
      </c>
      <c r="E28" s="3" t="s">
        <v>39</v>
      </c>
      <c r="F28" s="3" t="s">
        <v>36</v>
      </c>
    </row>
    <row r="29" spans="1:6" ht="30" x14ac:dyDescent="0.25">
      <c r="A29" s="3" t="s">
        <v>77</v>
      </c>
      <c r="B29" s="3"/>
      <c r="C29" s="3"/>
      <c r="D29" s="7">
        <v>71.59</v>
      </c>
      <c r="E29" s="3" t="s">
        <v>39</v>
      </c>
      <c r="F29" s="3" t="s">
        <v>36</v>
      </c>
    </row>
    <row r="30" spans="1:6" ht="30" x14ac:dyDescent="0.25">
      <c r="A30" s="3" t="s">
        <v>78</v>
      </c>
      <c r="B30" s="3"/>
      <c r="C30" s="3"/>
      <c r="D30" s="7">
        <f>71.59+23.86</f>
        <v>95.45</v>
      </c>
      <c r="E30" s="3" t="s">
        <v>39</v>
      </c>
      <c r="F30" s="3" t="s">
        <v>36</v>
      </c>
    </row>
    <row r="31" spans="1:6" ht="30" x14ac:dyDescent="0.25">
      <c r="A31" s="3" t="s">
        <v>79</v>
      </c>
      <c r="B31" s="3"/>
      <c r="C31" s="3"/>
      <c r="D31" s="7">
        <v>171.8</v>
      </c>
      <c r="E31" s="3" t="s">
        <v>39</v>
      </c>
      <c r="F31" s="3" t="s">
        <v>36</v>
      </c>
    </row>
    <row r="32" spans="1:6" ht="30" x14ac:dyDescent="0.25">
      <c r="A32" s="3" t="s">
        <v>97</v>
      </c>
      <c r="B32" s="3">
        <v>51645411160</v>
      </c>
      <c r="C32" s="3" t="s">
        <v>98</v>
      </c>
      <c r="D32" s="7">
        <v>7.5</v>
      </c>
      <c r="E32" s="3" t="s">
        <v>39</v>
      </c>
      <c r="F32" s="3" t="s">
        <v>25</v>
      </c>
    </row>
    <row r="33" spans="1:6" ht="30" x14ac:dyDescent="0.25">
      <c r="A33" s="3" t="s">
        <v>97</v>
      </c>
      <c r="B33" s="3">
        <v>51645411160</v>
      </c>
      <c r="C33" s="3" t="s">
        <v>98</v>
      </c>
      <c r="D33" s="7">
        <v>49.13</v>
      </c>
      <c r="E33" s="3" t="s">
        <v>39</v>
      </c>
      <c r="F33" s="3" t="s">
        <v>16</v>
      </c>
    </row>
    <row r="34" spans="1:6" ht="30" x14ac:dyDescent="0.25">
      <c r="A34" s="3" t="s">
        <v>99</v>
      </c>
      <c r="B34" s="3">
        <v>80947211460</v>
      </c>
      <c r="C34" s="3" t="s">
        <v>100</v>
      </c>
      <c r="D34" s="7">
        <v>125</v>
      </c>
      <c r="E34" s="3" t="s">
        <v>39</v>
      </c>
      <c r="F34" s="3" t="s">
        <v>11</v>
      </c>
    </row>
    <row r="35" spans="1:6" ht="30" x14ac:dyDescent="0.25">
      <c r="A35" s="3" t="s">
        <v>101</v>
      </c>
      <c r="B35" s="9" t="s">
        <v>102</v>
      </c>
      <c r="C35" s="3" t="s">
        <v>103</v>
      </c>
      <c r="D35" s="7">
        <v>8.1300000000000008</v>
      </c>
      <c r="E35" s="3" t="s">
        <v>39</v>
      </c>
      <c r="F35" s="3" t="s">
        <v>25</v>
      </c>
    </row>
    <row r="36" spans="1:6" ht="30" x14ac:dyDescent="0.25">
      <c r="A36" s="3" t="s">
        <v>101</v>
      </c>
      <c r="B36" s="9" t="s">
        <v>102</v>
      </c>
      <c r="C36" s="3" t="s">
        <v>103</v>
      </c>
      <c r="D36" s="7">
        <v>128</v>
      </c>
      <c r="E36" s="3" t="s">
        <v>39</v>
      </c>
      <c r="F36" s="3" t="s">
        <v>111</v>
      </c>
    </row>
    <row r="37" spans="1:6" ht="45" x14ac:dyDescent="0.25">
      <c r="A37" s="3" t="s">
        <v>49</v>
      </c>
      <c r="B37" s="3">
        <v>95970838122</v>
      </c>
      <c r="C37" s="3" t="s">
        <v>15</v>
      </c>
      <c r="D37" s="7">
        <v>100.5</v>
      </c>
      <c r="E37" s="3" t="s">
        <v>39</v>
      </c>
      <c r="F37" s="3" t="s">
        <v>21</v>
      </c>
    </row>
    <row r="38" spans="1:6" ht="30" x14ac:dyDescent="0.25">
      <c r="A38" s="3" t="s">
        <v>29</v>
      </c>
      <c r="B38" s="3"/>
      <c r="C38" s="3"/>
      <c r="D38" s="7">
        <v>30</v>
      </c>
      <c r="E38" s="3" t="s">
        <v>39</v>
      </c>
      <c r="F38" s="3" t="s">
        <v>30</v>
      </c>
    </row>
    <row r="39" spans="1:6" ht="45" x14ac:dyDescent="0.25">
      <c r="A39" s="3" t="s">
        <v>29</v>
      </c>
      <c r="B39" s="3"/>
      <c r="C39" s="3"/>
      <c r="D39" s="7">
        <v>17.62</v>
      </c>
      <c r="E39" s="3" t="s">
        <v>39</v>
      </c>
      <c r="F39" s="3" t="s">
        <v>90</v>
      </c>
    </row>
    <row r="40" spans="1:6" ht="30" x14ac:dyDescent="0.25">
      <c r="A40" s="3" t="s">
        <v>29</v>
      </c>
      <c r="B40" s="3"/>
      <c r="C40" s="3"/>
      <c r="D40" s="7">
        <v>30</v>
      </c>
      <c r="E40" s="3" t="s">
        <v>39</v>
      </c>
      <c r="F40" s="3" t="s">
        <v>30</v>
      </c>
    </row>
    <row r="41" spans="1:6" ht="45" x14ac:dyDescent="0.25">
      <c r="A41" s="3" t="s">
        <v>29</v>
      </c>
      <c r="B41" s="3"/>
      <c r="C41" s="3"/>
      <c r="D41" s="7">
        <v>17.62</v>
      </c>
      <c r="E41" s="3" t="s">
        <v>39</v>
      </c>
      <c r="F41" s="3" t="s">
        <v>90</v>
      </c>
    </row>
    <row r="42" spans="1:6" ht="30" x14ac:dyDescent="0.25">
      <c r="A42" s="3" t="s">
        <v>29</v>
      </c>
      <c r="B42" s="3"/>
      <c r="C42" s="3"/>
      <c r="D42" s="7">
        <v>30</v>
      </c>
      <c r="E42" s="3" t="s">
        <v>39</v>
      </c>
      <c r="F42" s="3" t="s">
        <v>30</v>
      </c>
    </row>
    <row r="43" spans="1:6" ht="45" x14ac:dyDescent="0.25">
      <c r="A43" s="3" t="s">
        <v>29</v>
      </c>
      <c r="B43" s="3"/>
      <c r="C43" s="3"/>
      <c r="D43" s="7">
        <v>79.680000000000007</v>
      </c>
      <c r="E43" s="3" t="s">
        <v>39</v>
      </c>
      <c r="F43" s="3" t="s">
        <v>90</v>
      </c>
    </row>
    <row r="44" spans="1:6" ht="45" x14ac:dyDescent="0.25">
      <c r="A44" s="9" t="s">
        <v>104</v>
      </c>
      <c r="B44" s="3">
        <v>73294314024</v>
      </c>
      <c r="C44" s="3" t="s">
        <v>15</v>
      </c>
      <c r="D44" s="5">
        <v>196.11</v>
      </c>
      <c r="E44" s="3" t="s">
        <v>39</v>
      </c>
      <c r="F44" s="3" t="s">
        <v>19</v>
      </c>
    </row>
    <row r="45" spans="1:6" ht="30" x14ac:dyDescent="0.25">
      <c r="A45" s="3" t="s">
        <v>4</v>
      </c>
      <c r="B45" s="3">
        <v>85821130368</v>
      </c>
      <c r="C45" s="3" t="s">
        <v>1</v>
      </c>
      <c r="D45" s="5">
        <v>1.66</v>
      </c>
      <c r="E45" s="3" t="s">
        <v>39</v>
      </c>
      <c r="F45" s="6" t="s">
        <v>22</v>
      </c>
    </row>
    <row r="46" spans="1:6" ht="45" x14ac:dyDescent="0.25">
      <c r="A46" s="3" t="s">
        <v>105</v>
      </c>
      <c r="B46" s="3">
        <v>60174672203</v>
      </c>
      <c r="C46" s="3" t="s">
        <v>106</v>
      </c>
      <c r="D46" s="5">
        <v>153</v>
      </c>
      <c r="E46" s="3" t="s">
        <v>39</v>
      </c>
      <c r="F46" s="3" t="s">
        <v>112</v>
      </c>
    </row>
    <row r="47" spans="1:6" ht="30" x14ac:dyDescent="0.25">
      <c r="A47" s="3" t="s">
        <v>72</v>
      </c>
      <c r="B47" s="3">
        <v>48092682308</v>
      </c>
      <c r="C47" s="3" t="s">
        <v>15</v>
      </c>
      <c r="D47" s="7">
        <v>110.58</v>
      </c>
      <c r="E47" s="3" t="s">
        <v>39</v>
      </c>
      <c r="F47" s="3" t="s">
        <v>16</v>
      </c>
    </row>
    <row r="48" spans="1:6" ht="30" x14ac:dyDescent="0.25">
      <c r="A48" s="3" t="s">
        <v>107</v>
      </c>
      <c r="B48" s="3">
        <v>52660522861</v>
      </c>
      <c r="C48" s="3" t="s">
        <v>15</v>
      </c>
      <c r="D48" s="5">
        <v>48.75</v>
      </c>
      <c r="E48" s="3" t="s">
        <v>39</v>
      </c>
      <c r="F48" s="3" t="s">
        <v>93</v>
      </c>
    </row>
    <row r="49" spans="1:6" ht="45" x14ac:dyDescent="0.25">
      <c r="A49" s="3" t="s">
        <v>108</v>
      </c>
      <c r="B49" s="3">
        <v>49185865644</v>
      </c>
      <c r="C49" s="3" t="s">
        <v>109</v>
      </c>
      <c r="D49" s="5">
        <f>19.75+156.55</f>
        <v>176.3</v>
      </c>
      <c r="E49" s="3" t="s">
        <v>39</v>
      </c>
      <c r="F49" s="3" t="s">
        <v>113</v>
      </c>
    </row>
    <row r="50" spans="1:6" ht="45" x14ac:dyDescent="0.25">
      <c r="A50" s="3" t="s">
        <v>108</v>
      </c>
      <c r="B50" s="3">
        <v>49185865644</v>
      </c>
      <c r="C50" s="3" t="s">
        <v>109</v>
      </c>
      <c r="D50" s="5">
        <v>150</v>
      </c>
      <c r="E50" s="3" t="s">
        <v>39</v>
      </c>
      <c r="F50" s="3" t="s">
        <v>46</v>
      </c>
    </row>
    <row r="51" spans="1:6" ht="45" x14ac:dyDescent="0.25">
      <c r="A51" s="3" t="s">
        <v>42</v>
      </c>
      <c r="B51" s="3">
        <v>51955689490</v>
      </c>
      <c r="C51" s="3" t="s">
        <v>43</v>
      </c>
      <c r="D51" s="5">
        <v>180.53</v>
      </c>
      <c r="E51" s="3" t="s">
        <v>40</v>
      </c>
      <c r="F51" s="3" t="s">
        <v>19</v>
      </c>
    </row>
    <row r="52" spans="1:6" ht="30" x14ac:dyDescent="0.25">
      <c r="A52" s="3" t="s">
        <v>42</v>
      </c>
      <c r="B52" s="3">
        <v>51955689490</v>
      </c>
      <c r="C52" s="3" t="s">
        <v>43</v>
      </c>
      <c r="D52" s="5">
        <v>320.92</v>
      </c>
      <c r="E52" s="3" t="s">
        <v>39</v>
      </c>
      <c r="F52" s="3" t="s">
        <v>16</v>
      </c>
    </row>
    <row r="53" spans="1:6" ht="30" x14ac:dyDescent="0.25">
      <c r="A53" s="3" t="s">
        <v>29</v>
      </c>
      <c r="B53" s="3"/>
      <c r="C53" s="3"/>
      <c r="D53" s="7">
        <v>43.5</v>
      </c>
      <c r="E53" s="3" t="s">
        <v>39</v>
      </c>
      <c r="F53" s="3" t="s">
        <v>30</v>
      </c>
    </row>
    <row r="54" spans="1:6" ht="45" x14ac:dyDescent="0.25">
      <c r="A54" s="3" t="s">
        <v>29</v>
      </c>
      <c r="B54" s="3"/>
      <c r="C54" s="3"/>
      <c r="D54" s="7">
        <v>98.36</v>
      </c>
      <c r="E54" s="3" t="s">
        <v>39</v>
      </c>
      <c r="F54" s="3" t="s">
        <v>90</v>
      </c>
    </row>
    <row r="55" spans="1:6" ht="30" x14ac:dyDescent="0.25">
      <c r="A55" s="3" t="s">
        <v>29</v>
      </c>
      <c r="B55" s="3"/>
      <c r="C55" s="3"/>
      <c r="D55" s="7">
        <v>30</v>
      </c>
      <c r="E55" s="3" t="s">
        <v>39</v>
      </c>
      <c r="F55" s="3" t="s">
        <v>30</v>
      </c>
    </row>
    <row r="56" spans="1:6" ht="45" x14ac:dyDescent="0.25">
      <c r="A56" s="3" t="s">
        <v>29</v>
      </c>
      <c r="B56" s="3"/>
      <c r="C56" s="3"/>
      <c r="D56" s="7">
        <v>55.6</v>
      </c>
      <c r="E56" s="3" t="s">
        <v>39</v>
      </c>
      <c r="F56" s="3" t="s">
        <v>90</v>
      </c>
    </row>
    <row r="57" spans="1:6" ht="30" x14ac:dyDescent="0.25">
      <c r="A57" s="3" t="s">
        <v>29</v>
      </c>
      <c r="B57" s="3"/>
      <c r="C57" s="3"/>
      <c r="D57" s="7">
        <v>15</v>
      </c>
      <c r="E57" s="3" t="s">
        <v>39</v>
      </c>
      <c r="F57" s="3" t="s">
        <v>30</v>
      </c>
    </row>
    <row r="58" spans="1:6" ht="45" x14ac:dyDescent="0.25">
      <c r="A58" s="3" t="s">
        <v>29</v>
      </c>
      <c r="B58" s="3"/>
      <c r="C58" s="3"/>
      <c r="D58" s="7">
        <v>38.299999999999997</v>
      </c>
      <c r="E58" s="3" t="s">
        <v>39</v>
      </c>
      <c r="F58" s="3" t="s">
        <v>90</v>
      </c>
    </row>
    <row r="59" spans="1:6" ht="30" x14ac:dyDescent="0.25">
      <c r="A59" s="3" t="s">
        <v>29</v>
      </c>
      <c r="B59" s="3"/>
      <c r="C59" s="3"/>
      <c r="D59" s="7">
        <v>30</v>
      </c>
      <c r="E59" s="3" t="s">
        <v>39</v>
      </c>
      <c r="F59" s="3" t="s">
        <v>30</v>
      </c>
    </row>
    <row r="60" spans="1:6" ht="45" x14ac:dyDescent="0.25">
      <c r="A60" s="3" t="s">
        <v>29</v>
      </c>
      <c r="B60" s="3"/>
      <c r="C60" s="3"/>
      <c r="D60" s="7">
        <v>18.54</v>
      </c>
      <c r="E60" s="3" t="s">
        <v>39</v>
      </c>
      <c r="F60" s="3" t="s">
        <v>90</v>
      </c>
    </row>
    <row r="61" spans="1:6" ht="30" x14ac:dyDescent="0.25">
      <c r="A61" s="3" t="s">
        <v>29</v>
      </c>
      <c r="B61" s="3"/>
      <c r="C61" s="3"/>
      <c r="D61" s="7">
        <v>30</v>
      </c>
      <c r="E61" s="3" t="s">
        <v>39</v>
      </c>
      <c r="F61" s="3" t="s">
        <v>30</v>
      </c>
    </row>
    <row r="62" spans="1:6" ht="45" x14ac:dyDescent="0.25">
      <c r="A62" s="3" t="s">
        <v>29</v>
      </c>
      <c r="B62" s="3"/>
      <c r="C62" s="3"/>
      <c r="D62" s="7">
        <v>18.54</v>
      </c>
      <c r="E62" s="3" t="s">
        <v>39</v>
      </c>
      <c r="F62" s="3" t="s">
        <v>90</v>
      </c>
    </row>
    <row r="63" spans="1:6" ht="33.950000000000003" customHeight="1" x14ac:dyDescent="0.25">
      <c r="A63" s="3" t="s">
        <v>29</v>
      </c>
      <c r="B63" s="3"/>
      <c r="C63" s="3"/>
      <c r="D63" s="7">
        <v>30</v>
      </c>
      <c r="E63" s="3" t="s">
        <v>39</v>
      </c>
      <c r="F63" s="3" t="s">
        <v>30</v>
      </c>
    </row>
    <row r="64" spans="1:6" ht="33.950000000000003" customHeight="1" x14ac:dyDescent="0.25">
      <c r="A64" s="3" t="s">
        <v>29</v>
      </c>
      <c r="B64" s="3"/>
      <c r="C64" s="3"/>
      <c r="D64" s="7">
        <v>4.46</v>
      </c>
      <c r="E64" s="3" t="s">
        <v>39</v>
      </c>
      <c r="F64" s="3" t="s">
        <v>90</v>
      </c>
    </row>
    <row r="65" spans="1:6" ht="33.950000000000003" customHeight="1" x14ac:dyDescent="0.25">
      <c r="A65" s="3" t="s">
        <v>29</v>
      </c>
      <c r="B65" s="3"/>
      <c r="C65" s="3"/>
      <c r="D65" s="7">
        <v>30</v>
      </c>
      <c r="E65" s="3" t="s">
        <v>39</v>
      </c>
      <c r="F65" s="3" t="s">
        <v>30</v>
      </c>
    </row>
    <row r="66" spans="1:6" ht="45" x14ac:dyDescent="0.25">
      <c r="A66" s="3" t="s">
        <v>29</v>
      </c>
      <c r="B66" s="3"/>
      <c r="C66" s="3"/>
      <c r="D66" s="7">
        <v>17.62</v>
      </c>
      <c r="E66" s="3" t="s">
        <v>39</v>
      </c>
      <c r="F66" s="3" t="s">
        <v>90</v>
      </c>
    </row>
    <row r="67" spans="1:6" ht="33.950000000000003" customHeight="1" x14ac:dyDescent="0.25">
      <c r="A67" s="3" t="s">
        <v>29</v>
      </c>
      <c r="B67" s="3"/>
      <c r="C67" s="3"/>
      <c r="D67" s="7">
        <v>30</v>
      </c>
      <c r="E67" s="3" t="s">
        <v>39</v>
      </c>
      <c r="F67" s="3" t="s">
        <v>30</v>
      </c>
    </row>
    <row r="68" spans="1:6" ht="45" x14ac:dyDescent="0.25">
      <c r="A68" s="3" t="s">
        <v>29</v>
      </c>
      <c r="B68" s="3"/>
      <c r="C68" s="3"/>
      <c r="D68" s="7">
        <v>17.62</v>
      </c>
      <c r="E68" s="3" t="s">
        <v>39</v>
      </c>
      <c r="F68" s="3" t="s">
        <v>90</v>
      </c>
    </row>
    <row r="69" spans="1:6" ht="45" x14ac:dyDescent="0.25">
      <c r="A69" s="3" t="s">
        <v>29</v>
      </c>
      <c r="B69" s="3"/>
      <c r="C69" s="3"/>
      <c r="D69" s="7">
        <v>220.72</v>
      </c>
      <c r="E69" s="3" t="s">
        <v>35</v>
      </c>
      <c r="F69" s="3" t="s">
        <v>89</v>
      </c>
    </row>
    <row r="70" spans="1:6" ht="45" x14ac:dyDescent="0.25">
      <c r="A70" s="3" t="s">
        <v>29</v>
      </c>
      <c r="B70" s="3"/>
      <c r="C70" s="3"/>
      <c r="D70" s="7">
        <v>70.28</v>
      </c>
      <c r="E70" s="3" t="s">
        <v>35</v>
      </c>
      <c r="F70" s="3" t="s">
        <v>36</v>
      </c>
    </row>
    <row r="71" spans="1:6" ht="45" x14ac:dyDescent="0.25">
      <c r="A71" s="3" t="s">
        <v>29</v>
      </c>
      <c r="B71" s="3"/>
      <c r="C71" s="3"/>
      <c r="D71" s="7">
        <v>134.03</v>
      </c>
      <c r="E71" s="3" t="s">
        <v>35</v>
      </c>
      <c r="F71" s="3" t="s">
        <v>36</v>
      </c>
    </row>
    <row r="72" spans="1:6" ht="45" x14ac:dyDescent="0.25">
      <c r="A72" s="3" t="s">
        <v>29</v>
      </c>
      <c r="B72" s="3"/>
      <c r="C72" s="3"/>
      <c r="D72" s="7">
        <v>232.1</v>
      </c>
      <c r="E72" s="3" t="s">
        <v>35</v>
      </c>
      <c r="F72" s="3" t="s">
        <v>36</v>
      </c>
    </row>
    <row r="73" spans="1:6" ht="45" x14ac:dyDescent="0.25">
      <c r="A73" s="3" t="s">
        <v>29</v>
      </c>
      <c r="B73" s="3"/>
      <c r="C73" s="3"/>
      <c r="D73" s="7">
        <v>531.99</v>
      </c>
      <c r="E73" s="3" t="s">
        <v>35</v>
      </c>
      <c r="F73" s="3" t="s">
        <v>36</v>
      </c>
    </row>
    <row r="74" spans="1:6" ht="45" x14ac:dyDescent="0.25">
      <c r="A74" s="3" t="s">
        <v>3</v>
      </c>
      <c r="B74" s="3"/>
      <c r="C74" s="3"/>
      <c r="D74" s="7">
        <v>90523.1</v>
      </c>
      <c r="E74" s="3" t="s">
        <v>35</v>
      </c>
      <c r="F74" s="3" t="s">
        <v>33</v>
      </c>
    </row>
    <row r="75" spans="1:6" ht="45" x14ac:dyDescent="0.25">
      <c r="A75" s="3" t="s">
        <v>3</v>
      </c>
      <c r="B75" s="3"/>
      <c r="C75" s="3"/>
      <c r="D75" s="7">
        <v>14936.34</v>
      </c>
      <c r="E75" s="3" t="s">
        <v>35</v>
      </c>
      <c r="F75" s="3" t="s">
        <v>34</v>
      </c>
    </row>
    <row r="76" spans="1:6" ht="33.950000000000003" customHeight="1" x14ac:dyDescent="0.25">
      <c r="A76" s="16" t="s">
        <v>38</v>
      </c>
      <c r="B76" s="17"/>
      <c r="C76" s="18"/>
      <c r="D76" s="10">
        <f>SUM(D8:D75)</f>
        <v>116050.67000000001</v>
      </c>
    </row>
    <row r="87" spans="5:5" ht="33.950000000000003" customHeight="1" x14ac:dyDescent="0.25">
      <c r="E87" s="8"/>
    </row>
  </sheetData>
  <sheetProtection algorithmName="SHA-512" hashValue="ngFBsUPv8YROyEz9m32p/Qtx4zG3zAKf+auTx5ZnkJ6GSex6St78F8lOJoQqobkcoBzab8SCqgMoaVgnu+BNwQ==" saltValue="iFYHBObeOkyqNfGZg73uPA==" spinCount="100000" sheet="1" objects="1" scenarios="1" autoFilter="0"/>
  <autoFilter ref="A7:F7"/>
  <mergeCells count="3">
    <mergeCell ref="A5:F5"/>
    <mergeCell ref="A6:F6"/>
    <mergeCell ref="A76:C76"/>
  </mergeCells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84"/>
  <sheetViews>
    <sheetView topLeftCell="A13" workbookViewId="0">
      <selection activeCell="A18" sqref="A18:F18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129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3</v>
      </c>
      <c r="B8" s="3"/>
      <c r="C8" s="3"/>
      <c r="D8" s="7">
        <v>691.39</v>
      </c>
      <c r="E8" s="3" t="s">
        <v>39</v>
      </c>
      <c r="F8" s="3" t="s">
        <v>31</v>
      </c>
    </row>
    <row r="9" spans="1:6" ht="45" x14ac:dyDescent="0.25">
      <c r="A9" s="3" t="s">
        <v>96</v>
      </c>
      <c r="B9" s="3">
        <v>44195094243</v>
      </c>
      <c r="C9" s="3" t="s">
        <v>15</v>
      </c>
      <c r="D9" s="7">
        <v>90</v>
      </c>
      <c r="E9" s="3" t="s">
        <v>40</v>
      </c>
      <c r="F9" s="3" t="s">
        <v>19</v>
      </c>
    </row>
    <row r="10" spans="1:6" ht="30" x14ac:dyDescent="0.25">
      <c r="A10" s="3" t="s">
        <v>54</v>
      </c>
      <c r="B10" s="3">
        <v>48072191152</v>
      </c>
      <c r="C10" s="3" t="s">
        <v>15</v>
      </c>
      <c r="D10" s="7">
        <v>8</v>
      </c>
      <c r="E10" s="3" t="s">
        <v>39</v>
      </c>
      <c r="F10" s="3" t="s">
        <v>47</v>
      </c>
    </row>
    <row r="11" spans="1:6" ht="45" x14ac:dyDescent="0.25">
      <c r="A11" s="3" t="s">
        <v>114</v>
      </c>
      <c r="B11" s="3">
        <v>75665455333</v>
      </c>
      <c r="C11" s="3" t="s">
        <v>1</v>
      </c>
      <c r="D11" s="7">
        <v>153.46</v>
      </c>
      <c r="E11" s="3" t="s">
        <v>40</v>
      </c>
      <c r="F11" s="3" t="s">
        <v>19</v>
      </c>
    </row>
    <row r="12" spans="1:6" ht="45" x14ac:dyDescent="0.25">
      <c r="A12" s="3" t="s">
        <v>115</v>
      </c>
      <c r="B12" s="3">
        <v>97253933373</v>
      </c>
      <c r="C12" s="3" t="s">
        <v>116</v>
      </c>
      <c r="D12" s="7">
        <v>980</v>
      </c>
      <c r="E12" s="3" t="s">
        <v>40</v>
      </c>
      <c r="F12" s="3" t="s">
        <v>110</v>
      </c>
    </row>
    <row r="13" spans="1:6" ht="45" x14ac:dyDescent="0.25">
      <c r="A13" s="3" t="s">
        <v>117</v>
      </c>
      <c r="B13" s="3" t="s">
        <v>17</v>
      </c>
      <c r="C13" s="3" t="s">
        <v>18</v>
      </c>
      <c r="D13" s="5">
        <v>157.84</v>
      </c>
      <c r="E13" s="3" t="s">
        <v>40</v>
      </c>
      <c r="F13" s="3" t="s">
        <v>19</v>
      </c>
    </row>
    <row r="14" spans="1:6" ht="45" x14ac:dyDescent="0.25">
      <c r="A14" s="3" t="s">
        <v>118</v>
      </c>
      <c r="B14" s="3">
        <v>45052309127</v>
      </c>
      <c r="C14" s="3" t="s">
        <v>1</v>
      </c>
      <c r="D14" s="7">
        <v>25</v>
      </c>
      <c r="E14" s="3" t="s">
        <v>40</v>
      </c>
      <c r="F14" s="3" t="s">
        <v>19</v>
      </c>
    </row>
    <row r="15" spans="1:6" ht="30" x14ac:dyDescent="0.25">
      <c r="A15" s="3" t="s">
        <v>10</v>
      </c>
      <c r="B15" s="3">
        <v>14506572540</v>
      </c>
      <c r="C15" s="3" t="s">
        <v>1</v>
      </c>
      <c r="D15" s="7">
        <f>308.54+308.54</f>
        <v>617.08000000000004</v>
      </c>
      <c r="E15" s="3" t="s">
        <v>39</v>
      </c>
      <c r="F15" s="3" t="s">
        <v>11</v>
      </c>
    </row>
    <row r="16" spans="1:6" ht="30" x14ac:dyDescent="0.25">
      <c r="A16" s="3" t="s">
        <v>23</v>
      </c>
      <c r="B16" s="3">
        <v>25661260216</v>
      </c>
      <c r="C16" s="3" t="s">
        <v>24</v>
      </c>
      <c r="D16" s="7">
        <v>7.5</v>
      </c>
      <c r="E16" s="3" t="s">
        <v>39</v>
      </c>
      <c r="F16" s="3" t="s">
        <v>25</v>
      </c>
    </row>
    <row r="17" spans="1:6" ht="30" x14ac:dyDescent="0.25">
      <c r="A17" s="3" t="s">
        <v>23</v>
      </c>
      <c r="B17" s="3">
        <v>25661260216</v>
      </c>
      <c r="C17" s="3" t="s">
        <v>24</v>
      </c>
      <c r="D17" s="7">
        <v>91.45</v>
      </c>
      <c r="E17" s="3" t="s">
        <v>39</v>
      </c>
      <c r="F17" s="3" t="s">
        <v>16</v>
      </c>
    </row>
    <row r="18" spans="1:6" ht="45" x14ac:dyDescent="0.25">
      <c r="A18" s="3" t="s">
        <v>114</v>
      </c>
      <c r="B18" s="3">
        <v>75665455333</v>
      </c>
      <c r="C18" s="3" t="s">
        <v>1</v>
      </c>
      <c r="D18" s="7">
        <v>186.33</v>
      </c>
      <c r="E18" s="3" t="s">
        <v>39</v>
      </c>
      <c r="F18" s="3" t="s">
        <v>19</v>
      </c>
    </row>
    <row r="19" spans="1:6" ht="45" x14ac:dyDescent="0.25">
      <c r="A19" s="3" t="s">
        <v>119</v>
      </c>
      <c r="B19" s="3">
        <v>38552453395</v>
      </c>
      <c r="C19" s="3" t="s">
        <v>15</v>
      </c>
      <c r="D19" s="7">
        <v>29</v>
      </c>
      <c r="E19" s="3" t="s">
        <v>39</v>
      </c>
      <c r="F19" s="3" t="s">
        <v>113</v>
      </c>
    </row>
    <row r="20" spans="1:6" ht="45" x14ac:dyDescent="0.25">
      <c r="A20" s="3" t="s">
        <v>120</v>
      </c>
      <c r="B20" s="3">
        <v>75780877581</v>
      </c>
      <c r="C20" s="3" t="s">
        <v>1</v>
      </c>
      <c r="D20" s="7">
        <v>40</v>
      </c>
      <c r="E20" s="3" t="s">
        <v>39</v>
      </c>
      <c r="F20" s="3" t="s">
        <v>19</v>
      </c>
    </row>
    <row r="21" spans="1:6" ht="30" x14ac:dyDescent="0.25">
      <c r="A21" s="3" t="s">
        <v>49</v>
      </c>
      <c r="B21" s="3">
        <v>95970838122</v>
      </c>
      <c r="C21" s="3" t="s">
        <v>15</v>
      </c>
      <c r="D21" s="7">
        <f>21.41+24.73</f>
        <v>46.14</v>
      </c>
      <c r="E21" s="3" t="s">
        <v>39</v>
      </c>
      <c r="F21" s="3" t="s">
        <v>47</v>
      </c>
    </row>
    <row r="22" spans="1:6" ht="45" x14ac:dyDescent="0.25">
      <c r="A22" s="3" t="s">
        <v>121</v>
      </c>
      <c r="B22" s="3">
        <v>15677519054</v>
      </c>
      <c r="C22" s="3" t="s">
        <v>15</v>
      </c>
      <c r="D22" s="7">
        <v>80</v>
      </c>
      <c r="E22" s="3" t="s">
        <v>39</v>
      </c>
      <c r="F22" s="3" t="s">
        <v>19</v>
      </c>
    </row>
    <row r="23" spans="1:6" ht="30" x14ac:dyDescent="0.25">
      <c r="A23" s="3" t="s">
        <v>29</v>
      </c>
      <c r="B23" s="3"/>
      <c r="C23" s="3"/>
      <c r="D23" s="7">
        <v>45</v>
      </c>
      <c r="E23" s="3" t="s">
        <v>39</v>
      </c>
      <c r="F23" s="3" t="s">
        <v>30</v>
      </c>
    </row>
    <row r="24" spans="1:6" ht="30" x14ac:dyDescent="0.25">
      <c r="A24" s="3" t="s">
        <v>29</v>
      </c>
      <c r="B24" s="3"/>
      <c r="C24" s="3"/>
      <c r="D24" s="7">
        <v>30</v>
      </c>
      <c r="E24" s="3" t="s">
        <v>39</v>
      </c>
      <c r="F24" s="3" t="s">
        <v>30</v>
      </c>
    </row>
    <row r="25" spans="1:6" ht="30" x14ac:dyDescent="0.25">
      <c r="A25" s="3" t="s">
        <v>29</v>
      </c>
      <c r="B25" s="3"/>
      <c r="C25" s="3"/>
      <c r="D25" s="7">
        <v>30</v>
      </c>
      <c r="E25" s="3" t="s">
        <v>39</v>
      </c>
      <c r="F25" s="3" t="s">
        <v>30</v>
      </c>
    </row>
    <row r="26" spans="1:6" ht="60" x14ac:dyDescent="0.25">
      <c r="A26" s="3" t="s">
        <v>105</v>
      </c>
      <c r="B26" s="3">
        <v>60174672203</v>
      </c>
      <c r="C26" s="3" t="s">
        <v>106</v>
      </c>
      <c r="D26" s="7">
        <v>305.39999999999998</v>
      </c>
      <c r="E26" s="3" t="s">
        <v>39</v>
      </c>
      <c r="F26" s="3" t="s">
        <v>128</v>
      </c>
    </row>
    <row r="27" spans="1:6" ht="45" x14ac:dyDescent="0.25">
      <c r="A27" s="3" t="s">
        <v>120</v>
      </c>
      <c r="B27" s="3">
        <v>75780877581</v>
      </c>
      <c r="C27" s="3" t="s">
        <v>1</v>
      </c>
      <c r="D27" s="7">
        <v>50</v>
      </c>
      <c r="E27" s="3" t="s">
        <v>39</v>
      </c>
      <c r="F27" s="3" t="s">
        <v>48</v>
      </c>
    </row>
    <row r="28" spans="1:6" ht="30" x14ac:dyDescent="0.25">
      <c r="A28" s="3" t="s">
        <v>97</v>
      </c>
      <c r="B28" s="3">
        <v>51645411160</v>
      </c>
      <c r="C28" s="3" t="s">
        <v>98</v>
      </c>
      <c r="D28" s="7">
        <v>7.5</v>
      </c>
      <c r="E28" s="3" t="s">
        <v>39</v>
      </c>
      <c r="F28" s="3" t="s">
        <v>25</v>
      </c>
    </row>
    <row r="29" spans="1:6" ht="30" x14ac:dyDescent="0.25">
      <c r="A29" s="3" t="s">
        <v>97</v>
      </c>
      <c r="B29" s="3">
        <v>51645411160</v>
      </c>
      <c r="C29" s="3" t="s">
        <v>98</v>
      </c>
      <c r="D29" s="7">
        <v>47.78</v>
      </c>
      <c r="E29" s="3" t="s">
        <v>39</v>
      </c>
      <c r="F29" s="3" t="s">
        <v>16</v>
      </c>
    </row>
    <row r="30" spans="1:6" ht="30" x14ac:dyDescent="0.25">
      <c r="A30" s="3" t="s">
        <v>122</v>
      </c>
      <c r="B30" s="3">
        <v>72755593710</v>
      </c>
      <c r="C30" s="3" t="s">
        <v>123</v>
      </c>
      <c r="D30" s="7">
        <v>580.5</v>
      </c>
      <c r="E30" s="3" t="s">
        <v>39</v>
      </c>
      <c r="F30" s="3" t="s">
        <v>93</v>
      </c>
    </row>
    <row r="31" spans="1:6" ht="30" x14ac:dyDescent="0.25">
      <c r="A31" s="3" t="s">
        <v>26</v>
      </c>
      <c r="B31" s="3">
        <v>70133616033</v>
      </c>
      <c r="C31" s="3" t="s">
        <v>1</v>
      </c>
      <c r="D31" s="7">
        <v>78.19</v>
      </c>
      <c r="E31" s="3" t="s">
        <v>39</v>
      </c>
      <c r="F31" s="3" t="s">
        <v>27</v>
      </c>
    </row>
    <row r="32" spans="1:6" ht="30" x14ac:dyDescent="0.25">
      <c r="A32" s="3" t="s">
        <v>28</v>
      </c>
      <c r="B32" s="3">
        <v>87311810356</v>
      </c>
      <c r="C32" s="3" t="s">
        <v>2</v>
      </c>
      <c r="D32" s="7">
        <v>1.95</v>
      </c>
      <c r="E32" s="3" t="s">
        <v>39</v>
      </c>
      <c r="F32" s="3" t="s">
        <v>25</v>
      </c>
    </row>
    <row r="33" spans="1:6" ht="45" x14ac:dyDescent="0.25">
      <c r="A33" s="3" t="s">
        <v>49</v>
      </c>
      <c r="B33" s="3">
        <v>95970838122</v>
      </c>
      <c r="C33" s="3" t="s">
        <v>15</v>
      </c>
      <c r="D33" s="7">
        <f>79.94+95.98+81.08+83.23</f>
        <v>340.23</v>
      </c>
      <c r="E33" s="3" t="s">
        <v>39</v>
      </c>
      <c r="F33" s="3" t="s">
        <v>21</v>
      </c>
    </row>
    <row r="34" spans="1:6" ht="45" x14ac:dyDescent="0.25">
      <c r="A34" s="3" t="s">
        <v>124</v>
      </c>
      <c r="B34" s="3">
        <v>65396909708</v>
      </c>
      <c r="C34" s="3" t="s">
        <v>15</v>
      </c>
      <c r="D34" s="7">
        <v>171.2</v>
      </c>
      <c r="E34" s="3" t="s">
        <v>39</v>
      </c>
      <c r="F34" s="3" t="s">
        <v>113</v>
      </c>
    </row>
    <row r="35" spans="1:6" ht="45" x14ac:dyDescent="0.25">
      <c r="A35" s="3" t="s">
        <v>124</v>
      </c>
      <c r="B35" s="3">
        <v>65396909708</v>
      </c>
      <c r="C35" s="3" t="s">
        <v>15</v>
      </c>
      <c r="D35" s="7">
        <v>175</v>
      </c>
      <c r="E35" s="3" t="s">
        <v>39</v>
      </c>
      <c r="F35" s="3" t="s">
        <v>46</v>
      </c>
    </row>
    <row r="36" spans="1:6" ht="30" x14ac:dyDescent="0.25">
      <c r="A36" s="3" t="s">
        <v>14</v>
      </c>
      <c r="B36" s="3">
        <v>13246844539</v>
      </c>
      <c r="C36" s="3" t="s">
        <v>15</v>
      </c>
      <c r="D36" s="5">
        <v>77.45</v>
      </c>
      <c r="E36" s="3" t="s">
        <v>39</v>
      </c>
      <c r="F36" s="3" t="s">
        <v>16</v>
      </c>
    </row>
    <row r="37" spans="1:6" ht="30" x14ac:dyDescent="0.25">
      <c r="A37" s="3" t="s">
        <v>29</v>
      </c>
      <c r="B37" s="3"/>
      <c r="C37" s="3"/>
      <c r="D37" s="7">
        <v>66</v>
      </c>
      <c r="E37" s="3" t="s">
        <v>39</v>
      </c>
      <c r="F37" s="3" t="s">
        <v>30</v>
      </c>
    </row>
    <row r="38" spans="1:6" ht="45" x14ac:dyDescent="0.25">
      <c r="A38" s="3" t="s">
        <v>29</v>
      </c>
      <c r="B38" s="3"/>
      <c r="C38" s="3"/>
      <c r="D38" s="7">
        <v>479.67</v>
      </c>
      <c r="E38" s="3" t="s">
        <v>39</v>
      </c>
      <c r="F38" s="3" t="s">
        <v>90</v>
      </c>
    </row>
    <row r="39" spans="1:6" ht="45" x14ac:dyDescent="0.25">
      <c r="A39" s="3" t="s">
        <v>29</v>
      </c>
      <c r="B39" s="3"/>
      <c r="C39" s="3"/>
      <c r="D39" s="7">
        <v>27</v>
      </c>
      <c r="E39" s="3" t="s">
        <v>39</v>
      </c>
      <c r="F39" s="3" t="s">
        <v>90</v>
      </c>
    </row>
    <row r="40" spans="1:6" ht="45" x14ac:dyDescent="0.25">
      <c r="A40" s="3" t="s">
        <v>62</v>
      </c>
      <c r="B40" s="3"/>
      <c r="C40" s="3"/>
      <c r="D40" s="7">
        <f>649+649</f>
        <v>1298</v>
      </c>
      <c r="E40" s="3" t="s">
        <v>40</v>
      </c>
      <c r="F40" s="3" t="s">
        <v>33</v>
      </c>
    </row>
    <row r="41" spans="1:6" ht="45" x14ac:dyDescent="0.25">
      <c r="A41" s="3" t="s">
        <v>62</v>
      </c>
      <c r="B41" s="3"/>
      <c r="C41" s="3"/>
      <c r="D41" s="7">
        <f>112.32+16.8</f>
        <v>129.12</v>
      </c>
      <c r="E41" s="3" t="s">
        <v>40</v>
      </c>
      <c r="F41" s="3" t="s">
        <v>31</v>
      </c>
    </row>
    <row r="42" spans="1:6" ht="45" x14ac:dyDescent="0.25">
      <c r="A42" s="3" t="s">
        <v>62</v>
      </c>
      <c r="B42" s="3"/>
      <c r="C42" s="3"/>
      <c r="D42" s="7">
        <v>207.9</v>
      </c>
      <c r="E42" s="3" t="s">
        <v>40</v>
      </c>
      <c r="F42" s="3" t="s">
        <v>34</v>
      </c>
    </row>
    <row r="43" spans="1:6" ht="45" x14ac:dyDescent="0.25">
      <c r="A43" s="3" t="s">
        <v>62</v>
      </c>
      <c r="B43" s="3"/>
      <c r="C43" s="3"/>
      <c r="D43" s="7">
        <v>99</v>
      </c>
      <c r="E43" s="3" t="s">
        <v>40</v>
      </c>
      <c r="F43" s="3" t="s">
        <v>33</v>
      </c>
    </row>
    <row r="44" spans="1:6" ht="45" x14ac:dyDescent="0.25">
      <c r="A44" s="3" t="s">
        <v>62</v>
      </c>
      <c r="B44" s="3"/>
      <c r="C44" s="3"/>
      <c r="D44" s="7">
        <v>63</v>
      </c>
      <c r="E44" s="3" t="s">
        <v>40</v>
      </c>
      <c r="F44" s="3" t="s">
        <v>33</v>
      </c>
    </row>
    <row r="45" spans="1:6" ht="45" x14ac:dyDescent="0.25">
      <c r="A45" s="3" t="s">
        <v>29</v>
      </c>
      <c r="B45" s="3"/>
      <c r="C45" s="3"/>
      <c r="D45" s="7">
        <v>94.5</v>
      </c>
      <c r="E45" s="3" t="s">
        <v>40</v>
      </c>
      <c r="F45" s="3" t="s">
        <v>33</v>
      </c>
    </row>
    <row r="46" spans="1:6" ht="45" x14ac:dyDescent="0.25">
      <c r="A46" s="3" t="s">
        <v>29</v>
      </c>
      <c r="B46" s="3"/>
      <c r="C46" s="3"/>
      <c r="D46" s="7">
        <v>94.5</v>
      </c>
      <c r="E46" s="3" t="s">
        <v>40</v>
      </c>
      <c r="F46" s="3" t="s">
        <v>33</v>
      </c>
    </row>
    <row r="47" spans="1:6" ht="45" x14ac:dyDescent="0.25">
      <c r="A47" s="3" t="s">
        <v>29</v>
      </c>
      <c r="B47" s="3"/>
      <c r="C47" s="3"/>
      <c r="D47" s="7">
        <v>94.5</v>
      </c>
      <c r="E47" s="3" t="s">
        <v>40</v>
      </c>
      <c r="F47" s="3" t="s">
        <v>33</v>
      </c>
    </row>
    <row r="48" spans="1:6" ht="45" x14ac:dyDescent="0.25">
      <c r="A48" s="3" t="s">
        <v>77</v>
      </c>
      <c r="B48" s="3"/>
      <c r="C48" s="3"/>
      <c r="D48" s="7">
        <v>73.08</v>
      </c>
      <c r="E48" s="3" t="s">
        <v>40</v>
      </c>
      <c r="F48" s="3" t="s">
        <v>34</v>
      </c>
    </row>
    <row r="49" spans="1:6" ht="45" x14ac:dyDescent="0.25">
      <c r="A49" s="3" t="s">
        <v>78</v>
      </c>
      <c r="B49" s="3"/>
      <c r="C49" s="3"/>
      <c r="D49" s="7">
        <f>66.45+22.14</f>
        <v>88.59</v>
      </c>
      <c r="E49" s="3" t="s">
        <v>40</v>
      </c>
      <c r="F49" s="3" t="s">
        <v>33</v>
      </c>
    </row>
    <row r="50" spans="1:6" ht="45" x14ac:dyDescent="0.25">
      <c r="A50" s="3" t="s">
        <v>79</v>
      </c>
      <c r="B50" s="3"/>
      <c r="C50" s="3"/>
      <c r="D50" s="7">
        <v>70.86</v>
      </c>
      <c r="E50" s="3" t="s">
        <v>40</v>
      </c>
      <c r="F50" s="3" t="s">
        <v>33</v>
      </c>
    </row>
    <row r="51" spans="1:6" ht="45" x14ac:dyDescent="0.25">
      <c r="A51" s="3" t="s">
        <v>92</v>
      </c>
      <c r="B51" s="3">
        <v>20935413004</v>
      </c>
      <c r="C51" s="3" t="s">
        <v>94</v>
      </c>
      <c r="D51" s="7">
        <f>980+1360</f>
        <v>2340</v>
      </c>
      <c r="E51" s="3" t="s">
        <v>39</v>
      </c>
      <c r="F51" s="3" t="s">
        <v>110</v>
      </c>
    </row>
    <row r="52" spans="1:6" ht="30" x14ac:dyDescent="0.25">
      <c r="A52" s="3" t="s">
        <v>49</v>
      </c>
      <c r="B52" s="3">
        <v>95970838122</v>
      </c>
      <c r="C52" s="3" t="s">
        <v>15</v>
      </c>
      <c r="D52" s="7">
        <f>69.05+68.09+46.28+71.65</f>
        <v>255.07</v>
      </c>
      <c r="E52" s="3" t="s">
        <v>39</v>
      </c>
      <c r="F52" s="3" t="s">
        <v>47</v>
      </c>
    </row>
    <row r="53" spans="1:6" ht="30" x14ac:dyDescent="0.25">
      <c r="A53" s="3" t="s">
        <v>125</v>
      </c>
      <c r="B53" s="3">
        <v>61566842962</v>
      </c>
      <c r="C53" s="3" t="s">
        <v>15</v>
      </c>
      <c r="D53" s="7">
        <v>66.55</v>
      </c>
      <c r="E53" s="3" t="s">
        <v>39</v>
      </c>
      <c r="F53" s="3" t="s">
        <v>93</v>
      </c>
    </row>
    <row r="54" spans="1:6" ht="30" x14ac:dyDescent="0.25">
      <c r="A54" s="3" t="s">
        <v>4</v>
      </c>
      <c r="B54" s="3">
        <v>85821130368</v>
      </c>
      <c r="C54" s="3" t="s">
        <v>1</v>
      </c>
      <c r="D54" s="5">
        <v>1.66</v>
      </c>
      <c r="E54" s="3" t="s">
        <v>39</v>
      </c>
      <c r="F54" s="6" t="s">
        <v>22</v>
      </c>
    </row>
    <row r="55" spans="1:6" ht="45" x14ac:dyDescent="0.25">
      <c r="A55" s="3" t="s">
        <v>29</v>
      </c>
      <c r="B55" s="3"/>
      <c r="C55" s="3"/>
      <c r="D55" s="7">
        <v>37.08</v>
      </c>
      <c r="E55" s="3" t="s">
        <v>39</v>
      </c>
      <c r="F55" s="3" t="s">
        <v>90</v>
      </c>
    </row>
    <row r="56" spans="1:6" ht="30" x14ac:dyDescent="0.25">
      <c r="A56" s="3" t="s">
        <v>29</v>
      </c>
      <c r="B56" s="3"/>
      <c r="C56" s="3"/>
      <c r="D56" s="7">
        <v>45</v>
      </c>
      <c r="E56" s="3" t="s">
        <v>39</v>
      </c>
      <c r="F56" s="3" t="s">
        <v>30</v>
      </c>
    </row>
    <row r="57" spans="1:6" ht="45" x14ac:dyDescent="0.25">
      <c r="A57" s="3" t="s">
        <v>29</v>
      </c>
      <c r="B57" s="3"/>
      <c r="C57" s="3"/>
      <c r="D57" s="7">
        <v>18.54</v>
      </c>
      <c r="E57" s="3" t="s">
        <v>39</v>
      </c>
      <c r="F57" s="3" t="s">
        <v>90</v>
      </c>
    </row>
    <row r="58" spans="1:6" ht="30" x14ac:dyDescent="0.25">
      <c r="A58" s="3" t="s">
        <v>29</v>
      </c>
      <c r="B58" s="3"/>
      <c r="C58" s="3"/>
      <c r="D58" s="7">
        <v>45</v>
      </c>
      <c r="E58" s="3" t="s">
        <v>39</v>
      </c>
      <c r="F58" s="3" t="s">
        <v>30</v>
      </c>
    </row>
    <row r="59" spans="1:6" ht="33.950000000000003" customHeight="1" x14ac:dyDescent="0.25">
      <c r="A59" s="3" t="s">
        <v>29</v>
      </c>
      <c r="B59" s="3"/>
      <c r="C59" s="3"/>
      <c r="D59" s="7">
        <v>60</v>
      </c>
      <c r="E59" s="3" t="s">
        <v>39</v>
      </c>
      <c r="F59" s="3" t="s">
        <v>30</v>
      </c>
    </row>
    <row r="60" spans="1:6" ht="33.950000000000003" customHeight="1" x14ac:dyDescent="0.25">
      <c r="A60" s="3" t="s">
        <v>29</v>
      </c>
      <c r="B60" s="3"/>
      <c r="C60" s="3"/>
      <c r="D60" s="7">
        <v>180.83</v>
      </c>
      <c r="E60" s="3" t="s">
        <v>39</v>
      </c>
      <c r="F60" s="3" t="s">
        <v>36</v>
      </c>
    </row>
    <row r="61" spans="1:6" ht="33.950000000000003" customHeight="1" x14ac:dyDescent="0.25">
      <c r="A61" s="3" t="s">
        <v>29</v>
      </c>
      <c r="B61" s="3"/>
      <c r="C61" s="3"/>
      <c r="D61" s="7">
        <v>180.83</v>
      </c>
      <c r="E61" s="3" t="s">
        <v>39</v>
      </c>
      <c r="F61" s="3" t="s">
        <v>36</v>
      </c>
    </row>
    <row r="62" spans="1:6" ht="30" x14ac:dyDescent="0.25">
      <c r="A62" s="3" t="s">
        <v>29</v>
      </c>
      <c r="B62" s="3"/>
      <c r="C62" s="3"/>
      <c r="D62" s="7">
        <v>180.83</v>
      </c>
      <c r="E62" s="3" t="s">
        <v>39</v>
      </c>
      <c r="F62" s="3" t="s">
        <v>36</v>
      </c>
    </row>
    <row r="63" spans="1:6" ht="33.950000000000003" customHeight="1" x14ac:dyDescent="0.25">
      <c r="A63" s="3" t="s">
        <v>29</v>
      </c>
      <c r="B63" s="3"/>
      <c r="C63" s="3"/>
      <c r="D63" s="7">
        <v>180.83</v>
      </c>
      <c r="E63" s="3" t="s">
        <v>39</v>
      </c>
      <c r="F63" s="3" t="s">
        <v>36</v>
      </c>
    </row>
    <row r="64" spans="1:6" ht="30" x14ac:dyDescent="0.25">
      <c r="A64" s="3" t="s">
        <v>77</v>
      </c>
      <c r="B64" s="3"/>
      <c r="C64" s="3"/>
      <c r="D64" s="7">
        <v>75.36</v>
      </c>
      <c r="E64" s="3" t="s">
        <v>39</v>
      </c>
      <c r="F64" s="3" t="s">
        <v>36</v>
      </c>
    </row>
    <row r="65" spans="1:6" ht="30" x14ac:dyDescent="0.25">
      <c r="A65" s="3" t="s">
        <v>78</v>
      </c>
      <c r="B65" s="3"/>
      <c r="C65" s="3"/>
      <c r="D65" s="7">
        <f>75.36+25.12</f>
        <v>100.48</v>
      </c>
      <c r="E65" s="3" t="s">
        <v>39</v>
      </c>
      <c r="F65" s="3" t="s">
        <v>36</v>
      </c>
    </row>
    <row r="66" spans="1:6" ht="30" x14ac:dyDescent="0.25">
      <c r="A66" s="3" t="s">
        <v>79</v>
      </c>
      <c r="B66" s="3"/>
      <c r="C66" s="3"/>
      <c r="D66" s="7">
        <v>180.84</v>
      </c>
      <c r="E66" s="3" t="s">
        <v>39</v>
      </c>
      <c r="F66" s="3" t="s">
        <v>36</v>
      </c>
    </row>
    <row r="67" spans="1:6" ht="45" x14ac:dyDescent="0.25">
      <c r="A67" s="3" t="s">
        <v>126</v>
      </c>
      <c r="B67" s="3"/>
      <c r="C67" s="3" t="s">
        <v>127</v>
      </c>
      <c r="D67" s="7">
        <v>960</v>
      </c>
      <c r="E67" s="3" t="s">
        <v>40</v>
      </c>
      <c r="F67" s="3" t="s">
        <v>48</v>
      </c>
    </row>
    <row r="68" spans="1:6" ht="45" x14ac:dyDescent="0.25">
      <c r="A68" s="3" t="s">
        <v>29</v>
      </c>
      <c r="B68" s="3"/>
      <c r="C68" s="3"/>
      <c r="D68" s="7">
        <v>133.88</v>
      </c>
      <c r="E68" s="3" t="s">
        <v>35</v>
      </c>
      <c r="F68" s="3" t="s">
        <v>36</v>
      </c>
    </row>
    <row r="69" spans="1:6" ht="45" x14ac:dyDescent="0.25">
      <c r="A69" s="3" t="s">
        <v>29</v>
      </c>
      <c r="B69" s="3"/>
      <c r="C69" s="3"/>
      <c r="D69" s="7">
        <v>221.05</v>
      </c>
      <c r="E69" s="3" t="s">
        <v>35</v>
      </c>
      <c r="F69" s="3" t="s">
        <v>36</v>
      </c>
    </row>
    <row r="70" spans="1:6" ht="45" x14ac:dyDescent="0.25">
      <c r="A70" s="3" t="s">
        <v>29</v>
      </c>
      <c r="B70" s="3"/>
      <c r="C70" s="3"/>
      <c r="D70" s="7">
        <v>582.65</v>
      </c>
      <c r="E70" s="3" t="s">
        <v>35</v>
      </c>
      <c r="F70" s="3" t="s">
        <v>36</v>
      </c>
    </row>
    <row r="71" spans="1:6" ht="45" x14ac:dyDescent="0.25">
      <c r="A71" s="3" t="s">
        <v>3</v>
      </c>
      <c r="B71" s="3"/>
      <c r="C71" s="3"/>
      <c r="D71" s="7">
        <v>90454.18</v>
      </c>
      <c r="E71" s="3" t="s">
        <v>35</v>
      </c>
      <c r="F71" s="3" t="s">
        <v>33</v>
      </c>
    </row>
    <row r="72" spans="1:6" ht="45" x14ac:dyDescent="0.25">
      <c r="A72" s="3" t="s">
        <v>3</v>
      </c>
      <c r="B72" s="3"/>
      <c r="C72" s="3"/>
      <c r="D72" s="7">
        <v>14924.91</v>
      </c>
      <c r="E72" s="3" t="s">
        <v>35</v>
      </c>
      <c r="F72" s="3" t="s">
        <v>34</v>
      </c>
    </row>
    <row r="73" spans="1:6" ht="33.950000000000003" customHeight="1" x14ac:dyDescent="0.25">
      <c r="A73" s="16" t="s">
        <v>38</v>
      </c>
      <c r="B73" s="17"/>
      <c r="C73" s="18"/>
      <c r="D73" s="10">
        <f>SUM(D8:D72)</f>
        <v>119254.68</v>
      </c>
    </row>
    <row r="84" spans="5:5" ht="33.950000000000003" customHeight="1" x14ac:dyDescent="0.25">
      <c r="E84" s="8"/>
    </row>
  </sheetData>
  <sheetProtection algorithmName="SHA-512" hashValue="b3IX64sgvPgUd1V4z+nBlgfzanelGEyYQ1znbD/9NzOeOUidvsSDI8WUO9BFi6cd+KKYUD84JzSIY1oI6lcbLQ==" saltValue="Rlz54Yq9eqKC9lOPB7s6Tw==" spinCount="100000" sheet="1" objects="1" scenarios="1" autoFilter="0"/>
  <autoFilter ref="A7:F7"/>
  <mergeCells count="3">
    <mergeCell ref="A5:F5"/>
    <mergeCell ref="A6:F6"/>
    <mergeCell ref="A73:C73"/>
  </mergeCells>
  <pageMargins left="0.7" right="0.7" top="0.75" bottom="0.75" header="0.3" footer="0.3"/>
  <pageSetup paperSize="9" scale="4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51"/>
  <sheetViews>
    <sheetView topLeftCell="A31" workbookViewId="0">
      <selection activeCell="A38" sqref="A38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130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20</v>
      </c>
      <c r="B8" s="3">
        <v>13262076150</v>
      </c>
      <c r="C8" s="3" t="s">
        <v>1</v>
      </c>
      <c r="D8" s="7">
        <f>215.73+311.11</f>
        <v>526.84</v>
      </c>
      <c r="E8" s="3" t="s">
        <v>40</v>
      </c>
      <c r="F8" s="3" t="s">
        <v>19</v>
      </c>
    </row>
    <row r="9" spans="1:6" ht="45" x14ac:dyDescent="0.25">
      <c r="A9" s="3" t="s">
        <v>131</v>
      </c>
      <c r="B9" s="9" t="s">
        <v>137</v>
      </c>
      <c r="C9" s="3" t="s">
        <v>15</v>
      </c>
      <c r="D9" s="7">
        <f>450.45+420.42</f>
        <v>870.87</v>
      </c>
      <c r="E9" s="3" t="s">
        <v>40</v>
      </c>
      <c r="F9" s="3" t="s">
        <v>19</v>
      </c>
    </row>
    <row r="10" spans="1:6" ht="45" x14ac:dyDescent="0.25">
      <c r="A10" s="3" t="s">
        <v>3</v>
      </c>
      <c r="B10" s="3"/>
      <c r="C10" s="3"/>
      <c r="D10" s="7">
        <v>648.21</v>
      </c>
      <c r="E10" s="3" t="s">
        <v>39</v>
      </c>
      <c r="F10" s="3" t="s">
        <v>31</v>
      </c>
    </row>
    <row r="11" spans="1:6" ht="45" x14ac:dyDescent="0.25">
      <c r="A11" s="3" t="s">
        <v>132</v>
      </c>
      <c r="B11" s="3">
        <v>50261503318</v>
      </c>
      <c r="C11" s="3" t="s">
        <v>15</v>
      </c>
      <c r="D11" s="7">
        <v>1627.5</v>
      </c>
      <c r="E11" s="3" t="s">
        <v>39</v>
      </c>
      <c r="F11" s="3" t="s">
        <v>46</v>
      </c>
    </row>
    <row r="12" spans="1:6" ht="45" x14ac:dyDescent="0.25">
      <c r="A12" s="3" t="s">
        <v>133</v>
      </c>
      <c r="B12" s="3"/>
      <c r="C12" s="12"/>
      <c r="D12" s="7">
        <v>1120</v>
      </c>
      <c r="E12" s="3" t="s">
        <v>40</v>
      </c>
      <c r="F12" s="3" t="s">
        <v>48</v>
      </c>
    </row>
    <row r="13" spans="1:6" ht="45" x14ac:dyDescent="0.25">
      <c r="A13" s="3" t="s">
        <v>134</v>
      </c>
      <c r="B13" s="3"/>
      <c r="C13" s="12"/>
      <c r="D13" s="5">
        <v>960</v>
      </c>
      <c r="E13" s="3" t="s">
        <v>40</v>
      </c>
      <c r="F13" s="3" t="s">
        <v>48</v>
      </c>
    </row>
    <row r="14" spans="1:6" ht="45" x14ac:dyDescent="0.25">
      <c r="A14" s="3" t="s">
        <v>62</v>
      </c>
      <c r="B14" s="3"/>
      <c r="C14" s="3"/>
      <c r="D14" s="7">
        <f>549+549</f>
        <v>1098</v>
      </c>
      <c r="E14" s="3" t="s">
        <v>40</v>
      </c>
      <c r="F14" s="3" t="s">
        <v>33</v>
      </c>
    </row>
    <row r="15" spans="1:6" ht="45" x14ac:dyDescent="0.25">
      <c r="A15" s="3" t="s">
        <v>62</v>
      </c>
      <c r="B15" s="3"/>
      <c r="C15" s="3"/>
      <c r="D15" s="7">
        <f>95.04+16.8</f>
        <v>111.84</v>
      </c>
      <c r="E15" s="3" t="s">
        <v>40</v>
      </c>
      <c r="F15" s="3" t="s">
        <v>31</v>
      </c>
    </row>
    <row r="16" spans="1:6" ht="45" x14ac:dyDescent="0.25">
      <c r="A16" s="3" t="s">
        <v>62</v>
      </c>
      <c r="B16" s="3"/>
      <c r="C16" s="3"/>
      <c r="D16" s="7">
        <v>207.9</v>
      </c>
      <c r="E16" s="3" t="s">
        <v>40</v>
      </c>
      <c r="F16" s="3" t="s">
        <v>34</v>
      </c>
    </row>
    <row r="17" spans="1:6" ht="45" x14ac:dyDescent="0.25">
      <c r="A17" s="3" t="s">
        <v>62</v>
      </c>
      <c r="B17" s="3"/>
      <c r="C17" s="3"/>
      <c r="D17" s="7">
        <v>99</v>
      </c>
      <c r="E17" s="3" t="s">
        <v>40</v>
      </c>
      <c r="F17" s="3" t="s">
        <v>33</v>
      </c>
    </row>
    <row r="18" spans="1:6" ht="45" x14ac:dyDescent="0.25">
      <c r="A18" s="3" t="s">
        <v>62</v>
      </c>
      <c r="B18" s="3"/>
      <c r="C18" s="3"/>
      <c r="D18" s="7">
        <v>63</v>
      </c>
      <c r="E18" s="3" t="s">
        <v>40</v>
      </c>
      <c r="F18" s="3" t="s">
        <v>33</v>
      </c>
    </row>
    <row r="19" spans="1:6" ht="45" x14ac:dyDescent="0.25">
      <c r="A19" s="3" t="s">
        <v>117</v>
      </c>
      <c r="B19" s="3" t="s">
        <v>17</v>
      </c>
      <c r="C19" s="3" t="s">
        <v>18</v>
      </c>
      <c r="D19" s="5">
        <v>100.2</v>
      </c>
      <c r="E19" s="3" t="s">
        <v>40</v>
      </c>
      <c r="F19" s="3" t="s">
        <v>19</v>
      </c>
    </row>
    <row r="20" spans="1:6" ht="45" x14ac:dyDescent="0.25">
      <c r="A20" s="3" t="s">
        <v>135</v>
      </c>
      <c r="B20" s="3"/>
      <c r="C20" s="3"/>
      <c r="D20" s="7">
        <v>123.13</v>
      </c>
      <c r="E20" s="3" t="s">
        <v>40</v>
      </c>
      <c r="F20" s="3" t="s">
        <v>19</v>
      </c>
    </row>
    <row r="21" spans="1:6" ht="45" x14ac:dyDescent="0.25">
      <c r="A21" s="3" t="s">
        <v>92</v>
      </c>
      <c r="B21" s="3">
        <v>20935413004</v>
      </c>
      <c r="C21" s="3" t="s">
        <v>94</v>
      </c>
      <c r="D21" s="7">
        <v>980</v>
      </c>
      <c r="E21" s="3" t="s">
        <v>39</v>
      </c>
      <c r="F21" s="3" t="s">
        <v>110</v>
      </c>
    </row>
    <row r="22" spans="1:6" ht="30" x14ac:dyDescent="0.25">
      <c r="A22" s="3" t="s">
        <v>136</v>
      </c>
      <c r="B22" s="3">
        <v>42015638190</v>
      </c>
      <c r="C22" s="3" t="s">
        <v>94</v>
      </c>
      <c r="D22" s="7">
        <v>192.01</v>
      </c>
      <c r="E22" s="3" t="s">
        <v>39</v>
      </c>
      <c r="F22" s="3" t="s">
        <v>47</v>
      </c>
    </row>
    <row r="23" spans="1:6" ht="30" x14ac:dyDescent="0.25">
      <c r="A23" s="3" t="s">
        <v>29</v>
      </c>
      <c r="B23" s="3"/>
      <c r="C23" s="3"/>
      <c r="D23" s="7">
        <v>90.42</v>
      </c>
      <c r="E23" s="3" t="s">
        <v>39</v>
      </c>
      <c r="F23" s="3" t="s">
        <v>36</v>
      </c>
    </row>
    <row r="24" spans="1:6" ht="30" x14ac:dyDescent="0.25">
      <c r="A24" s="3" t="s">
        <v>29</v>
      </c>
      <c r="B24" s="3"/>
      <c r="C24" s="3"/>
      <c r="D24" s="7">
        <v>180.83</v>
      </c>
      <c r="E24" s="3" t="s">
        <v>39</v>
      </c>
      <c r="F24" s="3" t="s">
        <v>36</v>
      </c>
    </row>
    <row r="25" spans="1:6" ht="30" x14ac:dyDescent="0.25">
      <c r="A25" s="3" t="s">
        <v>29</v>
      </c>
      <c r="B25" s="3"/>
      <c r="C25" s="3"/>
      <c r="D25" s="7">
        <v>180.83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180.83</v>
      </c>
      <c r="E26" s="3" t="s">
        <v>39</v>
      </c>
      <c r="F26" s="3" t="s">
        <v>36</v>
      </c>
    </row>
    <row r="27" spans="1:6" ht="30" x14ac:dyDescent="0.25">
      <c r="A27" s="3" t="s">
        <v>77</v>
      </c>
      <c r="B27" s="3"/>
      <c r="C27" s="3"/>
      <c r="D27" s="7">
        <v>75.36</v>
      </c>
      <c r="E27" s="3" t="s">
        <v>39</v>
      </c>
      <c r="F27" s="3" t="s">
        <v>36</v>
      </c>
    </row>
    <row r="28" spans="1:6" ht="30" x14ac:dyDescent="0.25">
      <c r="A28" s="3" t="s">
        <v>78</v>
      </c>
      <c r="B28" s="3"/>
      <c r="C28" s="3"/>
      <c r="D28" s="7">
        <f>75.36+25.12</f>
        <v>100.48</v>
      </c>
      <c r="E28" s="3" t="s">
        <v>39</v>
      </c>
      <c r="F28" s="3" t="s">
        <v>36</v>
      </c>
    </row>
    <row r="29" spans="1:6" ht="30" x14ac:dyDescent="0.25">
      <c r="A29" s="3" t="s">
        <v>79</v>
      </c>
      <c r="B29" s="3"/>
      <c r="C29" s="3"/>
      <c r="D29" s="7">
        <f>158.23+22.6</f>
        <v>180.82999999999998</v>
      </c>
      <c r="E29" s="3" t="s">
        <v>39</v>
      </c>
      <c r="F29" s="3" t="s">
        <v>36</v>
      </c>
    </row>
    <row r="30" spans="1:6" ht="30" x14ac:dyDescent="0.25">
      <c r="A30" s="3" t="s">
        <v>29</v>
      </c>
      <c r="B30" s="3"/>
      <c r="C30" s="3"/>
      <c r="D30" s="7">
        <v>90.42</v>
      </c>
      <c r="E30" s="3" t="s">
        <v>39</v>
      </c>
      <c r="F30" s="3" t="s">
        <v>36</v>
      </c>
    </row>
    <row r="31" spans="1:6" ht="45" x14ac:dyDescent="0.25">
      <c r="A31" s="3" t="s">
        <v>3</v>
      </c>
      <c r="B31" s="3"/>
      <c r="C31" s="3"/>
      <c r="D31" s="7">
        <v>90805.7</v>
      </c>
      <c r="E31" s="3" t="s">
        <v>35</v>
      </c>
      <c r="F31" s="3" t="s">
        <v>33</v>
      </c>
    </row>
    <row r="32" spans="1:6" ht="45" x14ac:dyDescent="0.25">
      <c r="A32" s="3" t="s">
        <v>3</v>
      </c>
      <c r="B32" s="3"/>
      <c r="C32" s="3"/>
      <c r="D32" s="7">
        <v>14982.9</v>
      </c>
      <c r="E32" s="3" t="s">
        <v>35</v>
      </c>
      <c r="F32" s="3" t="s">
        <v>34</v>
      </c>
    </row>
    <row r="33" spans="1:6" ht="45" x14ac:dyDescent="0.25">
      <c r="A33" s="3" t="s">
        <v>29</v>
      </c>
      <c r="B33" s="3"/>
      <c r="C33" s="3"/>
      <c r="D33" s="7">
        <v>358.72</v>
      </c>
      <c r="E33" s="3" t="s">
        <v>35</v>
      </c>
      <c r="F33" s="3" t="s">
        <v>36</v>
      </c>
    </row>
    <row r="34" spans="1:6" ht="45" x14ac:dyDescent="0.25">
      <c r="A34" s="3" t="s">
        <v>29</v>
      </c>
      <c r="B34" s="3"/>
      <c r="C34" s="3"/>
      <c r="D34" s="7">
        <v>182.77</v>
      </c>
      <c r="E34" s="3" t="s">
        <v>35</v>
      </c>
      <c r="F34" s="3" t="s">
        <v>36</v>
      </c>
    </row>
    <row r="35" spans="1:6" ht="45" x14ac:dyDescent="0.25">
      <c r="A35" s="3" t="s">
        <v>29</v>
      </c>
      <c r="B35" s="3"/>
      <c r="C35" s="3"/>
      <c r="D35" s="7">
        <v>483.62</v>
      </c>
      <c r="E35" s="3" t="s">
        <v>35</v>
      </c>
      <c r="F35" s="3" t="s">
        <v>36</v>
      </c>
    </row>
    <row r="36" spans="1:6" ht="45" x14ac:dyDescent="0.25">
      <c r="A36" s="3" t="s">
        <v>29</v>
      </c>
      <c r="B36" s="3"/>
      <c r="C36" s="3"/>
      <c r="D36" s="7">
        <v>127.8</v>
      </c>
      <c r="E36" s="3" t="s">
        <v>35</v>
      </c>
      <c r="F36" s="3" t="s">
        <v>36</v>
      </c>
    </row>
    <row r="37" spans="1:6" ht="45" x14ac:dyDescent="0.25">
      <c r="A37" s="3" t="s">
        <v>29</v>
      </c>
      <c r="B37" s="3"/>
      <c r="C37" s="3"/>
      <c r="D37" s="7">
        <v>117.19</v>
      </c>
      <c r="E37" s="3" t="s">
        <v>35</v>
      </c>
      <c r="F37" s="3" t="s">
        <v>33</v>
      </c>
    </row>
    <row r="38" spans="1:6" ht="45" x14ac:dyDescent="0.25">
      <c r="A38" s="3" t="s">
        <v>29</v>
      </c>
      <c r="B38" s="3"/>
      <c r="C38" s="3"/>
      <c r="D38" s="7">
        <v>19.34</v>
      </c>
      <c r="E38" s="3" t="s">
        <v>35</v>
      </c>
      <c r="F38" s="3" t="s">
        <v>34</v>
      </c>
    </row>
    <row r="39" spans="1:6" ht="45" x14ac:dyDescent="0.25">
      <c r="A39" s="3" t="s">
        <v>29</v>
      </c>
      <c r="B39" s="3"/>
      <c r="C39" s="3"/>
      <c r="D39" s="7">
        <v>300</v>
      </c>
      <c r="E39" s="3" t="s">
        <v>35</v>
      </c>
      <c r="F39" s="3" t="s">
        <v>32</v>
      </c>
    </row>
    <row r="40" spans="1:6" ht="33.950000000000003" customHeight="1" x14ac:dyDescent="0.25">
      <c r="A40" s="16" t="s">
        <v>38</v>
      </c>
      <c r="B40" s="17"/>
      <c r="C40" s="18"/>
      <c r="D40" s="10">
        <f>SUM(D8:D36)</f>
        <v>116750.01</v>
      </c>
    </row>
    <row r="51" spans="5:5" ht="33.950000000000003" customHeight="1" x14ac:dyDescent="0.25">
      <c r="E51" s="8"/>
    </row>
  </sheetData>
  <mergeCells count="3">
    <mergeCell ref="A5:F5"/>
    <mergeCell ref="A6:F6"/>
    <mergeCell ref="A40:C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68"/>
  <sheetViews>
    <sheetView topLeftCell="A4" workbookViewId="0">
      <selection activeCell="A10" sqref="A10:F10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138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139</v>
      </c>
      <c r="B8" s="3">
        <v>64546066176</v>
      </c>
      <c r="C8" s="3" t="s">
        <v>1</v>
      </c>
      <c r="D8" s="7">
        <f>142.63+72.34</f>
        <v>214.97</v>
      </c>
      <c r="E8" s="3" t="s">
        <v>39</v>
      </c>
      <c r="F8" s="3" t="s">
        <v>93</v>
      </c>
    </row>
    <row r="9" spans="1:6" ht="30" x14ac:dyDescent="0.25">
      <c r="A9" s="3" t="s">
        <v>72</v>
      </c>
      <c r="B9" s="3">
        <v>48092682308</v>
      </c>
      <c r="C9" s="3" t="s">
        <v>15</v>
      </c>
      <c r="D9" s="7">
        <f>115.25+115.39</f>
        <v>230.64</v>
      </c>
      <c r="E9" s="3" t="s">
        <v>39</v>
      </c>
      <c r="F9" s="3" t="s">
        <v>16</v>
      </c>
    </row>
    <row r="10" spans="1:6" ht="45" x14ac:dyDescent="0.25">
      <c r="A10" s="3" t="s">
        <v>49</v>
      </c>
      <c r="B10" s="3">
        <v>95970838122</v>
      </c>
      <c r="C10" s="3" t="s">
        <v>15</v>
      </c>
      <c r="D10" s="7">
        <f>106.55+6.15+24.08+64.79+132.46+84.5+48.33</f>
        <v>466.85999999999996</v>
      </c>
      <c r="E10" s="3" t="s">
        <v>39</v>
      </c>
      <c r="F10" s="3" t="s">
        <v>21</v>
      </c>
    </row>
    <row r="11" spans="1:6" ht="30" x14ac:dyDescent="0.25">
      <c r="A11" s="3" t="s">
        <v>29</v>
      </c>
      <c r="B11" s="3"/>
      <c r="C11" s="3"/>
      <c r="D11" s="7">
        <v>45</v>
      </c>
      <c r="E11" s="3" t="s">
        <v>39</v>
      </c>
      <c r="F11" s="3" t="s">
        <v>30</v>
      </c>
    </row>
    <row r="12" spans="1:6" ht="45" x14ac:dyDescent="0.25">
      <c r="A12" s="3" t="s">
        <v>29</v>
      </c>
      <c r="B12" s="3"/>
      <c r="C12" s="3"/>
      <c r="D12" s="7">
        <v>18.54</v>
      </c>
      <c r="E12" s="3" t="s">
        <v>39</v>
      </c>
      <c r="F12" s="3" t="s">
        <v>90</v>
      </c>
    </row>
    <row r="13" spans="1:6" ht="45" x14ac:dyDescent="0.25">
      <c r="A13" s="3" t="s">
        <v>29</v>
      </c>
      <c r="B13" s="3"/>
      <c r="C13" s="3"/>
      <c r="D13" s="7">
        <v>61.1</v>
      </c>
      <c r="E13" s="3" t="s">
        <v>39</v>
      </c>
      <c r="F13" s="3" t="s">
        <v>90</v>
      </c>
    </row>
    <row r="14" spans="1:6" ht="30" x14ac:dyDescent="0.25">
      <c r="A14" s="3" t="s">
        <v>28</v>
      </c>
      <c r="B14" s="3">
        <v>87311810356</v>
      </c>
      <c r="C14" s="3" t="s">
        <v>2</v>
      </c>
      <c r="D14" s="7">
        <f>8.02+12.9</f>
        <v>20.92</v>
      </c>
      <c r="E14" s="3" t="s">
        <v>39</v>
      </c>
      <c r="F14" s="3" t="s">
        <v>25</v>
      </c>
    </row>
    <row r="15" spans="1:6" ht="30" x14ac:dyDescent="0.25">
      <c r="A15" s="3" t="s">
        <v>26</v>
      </c>
      <c r="B15" s="3">
        <v>70133616033</v>
      </c>
      <c r="C15" s="3" t="s">
        <v>1</v>
      </c>
      <c r="D15" s="7">
        <f>79.81+76.29</f>
        <v>156.10000000000002</v>
      </c>
      <c r="E15" s="3" t="s">
        <v>39</v>
      </c>
      <c r="F15" s="3" t="s">
        <v>27</v>
      </c>
    </row>
    <row r="16" spans="1:6" ht="30" x14ac:dyDescent="0.25">
      <c r="A16" s="3" t="s">
        <v>49</v>
      </c>
      <c r="B16" s="3">
        <v>95970838122</v>
      </c>
      <c r="C16" s="3" t="s">
        <v>15</v>
      </c>
      <c r="D16" s="7">
        <f>59.49+67.39</f>
        <v>126.88</v>
      </c>
      <c r="E16" s="3" t="s">
        <v>39</v>
      </c>
      <c r="F16" s="3" t="s">
        <v>150</v>
      </c>
    </row>
    <row r="17" spans="1:6" ht="30" x14ac:dyDescent="0.25">
      <c r="A17" s="3" t="s">
        <v>49</v>
      </c>
      <c r="B17" s="3">
        <v>95970838122</v>
      </c>
      <c r="C17" s="3" t="s">
        <v>15</v>
      </c>
      <c r="D17" s="7">
        <v>18.440000000000001</v>
      </c>
      <c r="E17" s="3" t="s">
        <v>39</v>
      </c>
      <c r="F17" s="3" t="s">
        <v>47</v>
      </c>
    </row>
    <row r="18" spans="1:6" ht="45" x14ac:dyDescent="0.25">
      <c r="A18" s="3" t="s">
        <v>3</v>
      </c>
      <c r="B18" s="3"/>
      <c r="C18" s="3"/>
      <c r="D18" s="7">
        <v>503.37</v>
      </c>
      <c r="E18" s="3" t="s">
        <v>39</v>
      </c>
      <c r="F18" s="3" t="s">
        <v>31</v>
      </c>
    </row>
    <row r="19" spans="1:6" ht="45" x14ac:dyDescent="0.25">
      <c r="A19" s="3" t="s">
        <v>62</v>
      </c>
      <c r="B19" s="3"/>
      <c r="C19" s="3"/>
      <c r="D19" s="7">
        <f>525+525</f>
        <v>1050</v>
      </c>
      <c r="E19" s="3" t="s">
        <v>40</v>
      </c>
      <c r="F19" s="3" t="s">
        <v>33</v>
      </c>
    </row>
    <row r="20" spans="1:6" ht="45" x14ac:dyDescent="0.25">
      <c r="A20" s="3" t="s">
        <v>62</v>
      </c>
      <c r="B20" s="3"/>
      <c r="C20" s="3"/>
      <c r="D20" s="7">
        <f>121.5+16.8</f>
        <v>138.30000000000001</v>
      </c>
      <c r="E20" s="3" t="s">
        <v>40</v>
      </c>
      <c r="F20" s="3" t="s">
        <v>31</v>
      </c>
    </row>
    <row r="21" spans="1:6" ht="45" x14ac:dyDescent="0.25">
      <c r="A21" s="3" t="s">
        <v>62</v>
      </c>
      <c r="B21" s="3"/>
      <c r="C21" s="3"/>
      <c r="D21" s="7">
        <v>198</v>
      </c>
      <c r="E21" s="3" t="s">
        <v>40</v>
      </c>
      <c r="F21" s="3" t="s">
        <v>34</v>
      </c>
    </row>
    <row r="22" spans="1:6" ht="45" x14ac:dyDescent="0.25">
      <c r="A22" s="3" t="s">
        <v>62</v>
      </c>
      <c r="B22" s="3"/>
      <c r="C22" s="3"/>
      <c r="D22" s="7">
        <v>90</v>
      </c>
      <c r="E22" s="3" t="s">
        <v>40</v>
      </c>
      <c r="F22" s="3" t="s">
        <v>33</v>
      </c>
    </row>
    <row r="23" spans="1:6" ht="45" x14ac:dyDescent="0.25">
      <c r="A23" s="3" t="s">
        <v>62</v>
      </c>
      <c r="B23" s="3"/>
      <c r="C23" s="3"/>
      <c r="D23" s="7">
        <v>60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600</v>
      </c>
      <c r="E24" s="3" t="s">
        <v>40</v>
      </c>
      <c r="F24" s="3" t="s">
        <v>151</v>
      </c>
    </row>
    <row r="25" spans="1:6" ht="45" x14ac:dyDescent="0.25">
      <c r="A25" s="3" t="s">
        <v>63</v>
      </c>
      <c r="B25" s="3">
        <v>73660371074</v>
      </c>
      <c r="C25" s="3" t="s">
        <v>64</v>
      </c>
      <c r="D25" s="7">
        <v>187.66</v>
      </c>
      <c r="E25" s="3" t="s">
        <v>40</v>
      </c>
      <c r="F25" s="3" t="s">
        <v>19</v>
      </c>
    </row>
    <row r="26" spans="1:6" ht="45" x14ac:dyDescent="0.25">
      <c r="A26" s="3" t="s">
        <v>140</v>
      </c>
      <c r="B26" s="3">
        <v>97253933373</v>
      </c>
      <c r="C26" s="3" t="s">
        <v>116</v>
      </c>
      <c r="D26" s="7">
        <v>1700</v>
      </c>
      <c r="E26" s="3" t="s">
        <v>40</v>
      </c>
      <c r="F26" s="3" t="s">
        <v>110</v>
      </c>
    </row>
    <row r="27" spans="1:6" ht="30" x14ac:dyDescent="0.25">
      <c r="A27" s="3" t="s">
        <v>49</v>
      </c>
      <c r="B27" s="3">
        <v>95970838122</v>
      </c>
      <c r="C27" s="3" t="s">
        <v>15</v>
      </c>
      <c r="D27" s="7">
        <v>151.94999999999999</v>
      </c>
      <c r="E27" s="3" t="s">
        <v>39</v>
      </c>
      <c r="F27" s="3" t="s">
        <v>16</v>
      </c>
    </row>
    <row r="28" spans="1:6" ht="30" x14ac:dyDescent="0.25">
      <c r="A28" s="3" t="s">
        <v>4</v>
      </c>
      <c r="B28" s="3">
        <v>85821130368</v>
      </c>
      <c r="C28" s="3" t="s">
        <v>1</v>
      </c>
      <c r="D28" s="5">
        <f>1.66+1.66</f>
        <v>3.32</v>
      </c>
      <c r="E28" s="3" t="s">
        <v>39</v>
      </c>
      <c r="F28" s="6" t="s">
        <v>22</v>
      </c>
    </row>
    <row r="29" spans="1:6" ht="45" x14ac:dyDescent="0.25">
      <c r="A29" s="3" t="s">
        <v>41</v>
      </c>
      <c r="B29" s="3">
        <v>90464311839</v>
      </c>
      <c r="C29" s="3" t="s">
        <v>15</v>
      </c>
      <c r="D29" s="7">
        <v>23.63</v>
      </c>
      <c r="E29" s="3" t="s">
        <v>39</v>
      </c>
      <c r="F29" s="3" t="s">
        <v>21</v>
      </c>
    </row>
    <row r="30" spans="1:6" ht="30" x14ac:dyDescent="0.25">
      <c r="A30" s="3" t="s">
        <v>141</v>
      </c>
      <c r="B30" s="9" t="s">
        <v>44</v>
      </c>
      <c r="C30" s="3" t="s">
        <v>15</v>
      </c>
      <c r="D30" s="7">
        <v>50.7</v>
      </c>
      <c r="E30" s="3" t="s">
        <v>39</v>
      </c>
      <c r="F30" s="3" t="s">
        <v>16</v>
      </c>
    </row>
    <row r="31" spans="1:6" ht="30" x14ac:dyDescent="0.25">
      <c r="A31" s="3" t="s">
        <v>10</v>
      </c>
      <c r="B31" s="3">
        <v>14506572540</v>
      </c>
      <c r="C31" s="3" t="s">
        <v>1</v>
      </c>
      <c r="D31" s="7">
        <f>308.54+308.54</f>
        <v>617.08000000000004</v>
      </c>
      <c r="E31" s="3" t="s">
        <v>39</v>
      </c>
      <c r="F31" s="3" t="s">
        <v>11</v>
      </c>
    </row>
    <row r="32" spans="1:6" ht="30" x14ac:dyDescent="0.25">
      <c r="A32" s="3" t="s">
        <v>50</v>
      </c>
      <c r="B32" s="3">
        <v>40897098424</v>
      </c>
      <c r="C32" s="3" t="s">
        <v>15</v>
      </c>
      <c r="D32" s="7">
        <v>118.75</v>
      </c>
      <c r="E32" s="3" t="s">
        <v>39</v>
      </c>
      <c r="F32" s="3" t="s">
        <v>93</v>
      </c>
    </row>
    <row r="33" spans="1:6" ht="30" x14ac:dyDescent="0.25">
      <c r="A33" s="3" t="s">
        <v>50</v>
      </c>
      <c r="B33" s="3">
        <v>40897098424</v>
      </c>
      <c r="C33" s="3" t="s">
        <v>15</v>
      </c>
      <c r="D33" s="7">
        <v>45</v>
      </c>
      <c r="E33" s="3" t="s">
        <v>39</v>
      </c>
      <c r="F33" s="3" t="s">
        <v>51</v>
      </c>
    </row>
    <row r="34" spans="1:6" ht="45" x14ac:dyDescent="0.25">
      <c r="A34" s="3" t="s">
        <v>49</v>
      </c>
      <c r="B34" s="3">
        <v>95970838122</v>
      </c>
      <c r="C34" s="3" t="s">
        <v>15</v>
      </c>
      <c r="D34" s="7">
        <v>10.98</v>
      </c>
      <c r="E34" s="3" t="s">
        <v>39</v>
      </c>
      <c r="F34" s="3" t="s">
        <v>19</v>
      </c>
    </row>
    <row r="35" spans="1:6" ht="60" x14ac:dyDescent="0.25">
      <c r="A35" s="3" t="s">
        <v>142</v>
      </c>
      <c r="B35" s="3">
        <v>14234505159</v>
      </c>
      <c r="C35" s="3" t="s">
        <v>143</v>
      </c>
      <c r="D35" s="7">
        <v>61.33</v>
      </c>
      <c r="E35" s="3" t="s">
        <v>39</v>
      </c>
      <c r="F35" s="3" t="s">
        <v>128</v>
      </c>
    </row>
    <row r="36" spans="1:6" ht="45" x14ac:dyDescent="0.25">
      <c r="A36" s="3" t="s">
        <v>144</v>
      </c>
      <c r="B36" s="3">
        <v>83208253693</v>
      </c>
      <c r="C36" s="3" t="s">
        <v>15</v>
      </c>
      <c r="D36" s="7">
        <v>40</v>
      </c>
      <c r="E36" s="3" t="s">
        <v>39</v>
      </c>
      <c r="F36" s="3" t="s">
        <v>19</v>
      </c>
    </row>
    <row r="37" spans="1:6" ht="30" x14ac:dyDescent="0.25">
      <c r="A37" s="3" t="s">
        <v>145</v>
      </c>
      <c r="B37" s="3">
        <v>46756708256</v>
      </c>
      <c r="C37" s="3" t="s">
        <v>1</v>
      </c>
      <c r="D37" s="7">
        <v>67.2</v>
      </c>
      <c r="E37" s="3" t="s">
        <v>39</v>
      </c>
      <c r="F37" s="3" t="s">
        <v>93</v>
      </c>
    </row>
    <row r="38" spans="1:6" ht="30" x14ac:dyDescent="0.25">
      <c r="A38" s="3" t="s">
        <v>29</v>
      </c>
      <c r="B38" s="3"/>
      <c r="C38" s="3"/>
      <c r="D38" s="7">
        <v>45</v>
      </c>
      <c r="E38" s="3" t="s">
        <v>39</v>
      </c>
      <c r="F38" s="3" t="s">
        <v>30</v>
      </c>
    </row>
    <row r="39" spans="1:6" ht="45" x14ac:dyDescent="0.25">
      <c r="A39" s="3" t="s">
        <v>29</v>
      </c>
      <c r="B39" s="3"/>
      <c r="C39" s="3"/>
      <c r="D39" s="7">
        <v>21.03</v>
      </c>
      <c r="E39" s="3" t="s">
        <v>39</v>
      </c>
      <c r="F39" s="3" t="s">
        <v>90</v>
      </c>
    </row>
    <row r="40" spans="1:6" ht="60" x14ac:dyDescent="0.25">
      <c r="A40" s="3" t="s">
        <v>29</v>
      </c>
      <c r="B40" s="3"/>
      <c r="C40" s="3"/>
      <c r="D40" s="7">
        <v>50</v>
      </c>
      <c r="E40" s="3" t="s">
        <v>39</v>
      </c>
      <c r="F40" s="3" t="s">
        <v>128</v>
      </c>
    </row>
    <row r="41" spans="1:6" ht="45" x14ac:dyDescent="0.25">
      <c r="A41" s="3" t="s">
        <v>29</v>
      </c>
      <c r="B41" s="3"/>
      <c r="C41" s="3"/>
      <c r="D41" s="7">
        <v>8.64</v>
      </c>
      <c r="E41" s="3" t="s">
        <v>39</v>
      </c>
      <c r="F41" s="3" t="s">
        <v>90</v>
      </c>
    </row>
    <row r="42" spans="1:6" ht="30" x14ac:dyDescent="0.25">
      <c r="A42" s="3" t="s">
        <v>29</v>
      </c>
      <c r="B42" s="3"/>
      <c r="C42" s="3"/>
      <c r="D42" s="7">
        <v>60</v>
      </c>
      <c r="E42" s="3" t="s">
        <v>39</v>
      </c>
      <c r="F42" s="3" t="s">
        <v>30</v>
      </c>
    </row>
    <row r="43" spans="1:6" ht="45" x14ac:dyDescent="0.25">
      <c r="A43" s="3" t="s">
        <v>29</v>
      </c>
      <c r="B43" s="3"/>
      <c r="C43" s="3"/>
      <c r="D43" s="7">
        <v>393.98</v>
      </c>
      <c r="E43" s="3" t="s">
        <v>39</v>
      </c>
      <c r="F43" s="3" t="s">
        <v>19</v>
      </c>
    </row>
    <row r="44" spans="1:6" ht="30" x14ac:dyDescent="0.25">
      <c r="A44" s="3" t="s">
        <v>146</v>
      </c>
      <c r="B44" s="3">
        <v>86536126262</v>
      </c>
      <c r="C44" s="3" t="s">
        <v>147</v>
      </c>
      <c r="D44" s="7">
        <v>30.44</v>
      </c>
      <c r="E44" s="3" t="s">
        <v>39</v>
      </c>
      <c r="F44" s="3" t="s">
        <v>16</v>
      </c>
    </row>
    <row r="45" spans="1:6" ht="30" x14ac:dyDescent="0.25">
      <c r="A45" s="3" t="s">
        <v>146</v>
      </c>
      <c r="B45" s="3">
        <v>86536126262</v>
      </c>
      <c r="C45" s="3" t="s">
        <v>147</v>
      </c>
      <c r="D45" s="7">
        <v>7</v>
      </c>
      <c r="E45" s="3" t="s">
        <v>39</v>
      </c>
      <c r="F45" s="3" t="s">
        <v>25</v>
      </c>
    </row>
    <row r="46" spans="1:6" ht="45" x14ac:dyDescent="0.25">
      <c r="A46" s="3" t="s">
        <v>148</v>
      </c>
      <c r="B46" s="3">
        <v>83442273157</v>
      </c>
      <c r="C46" s="3" t="s">
        <v>53</v>
      </c>
      <c r="D46" s="7">
        <v>78.75</v>
      </c>
      <c r="E46" s="3" t="s">
        <v>39</v>
      </c>
      <c r="F46" s="3" t="s">
        <v>46</v>
      </c>
    </row>
    <row r="47" spans="1:6" ht="45" x14ac:dyDescent="0.25">
      <c r="A47" s="3" t="s">
        <v>148</v>
      </c>
      <c r="B47" s="3">
        <v>83442273157</v>
      </c>
      <c r="C47" s="3" t="s">
        <v>53</v>
      </c>
      <c r="D47" s="7">
        <v>83.3</v>
      </c>
      <c r="E47" s="3" t="s">
        <v>39</v>
      </c>
      <c r="F47" s="3" t="s">
        <v>46</v>
      </c>
    </row>
    <row r="48" spans="1:6" ht="45" x14ac:dyDescent="0.25">
      <c r="A48" s="3" t="s">
        <v>149</v>
      </c>
      <c r="B48" s="3">
        <v>72139518512</v>
      </c>
      <c r="C48" s="3" t="s">
        <v>15</v>
      </c>
      <c r="D48" s="7">
        <v>186.9</v>
      </c>
      <c r="E48" s="3" t="s">
        <v>39</v>
      </c>
      <c r="F48" s="3" t="s">
        <v>46</v>
      </c>
    </row>
    <row r="49" spans="1:6" ht="45" x14ac:dyDescent="0.25">
      <c r="A49" s="3" t="s">
        <v>3</v>
      </c>
      <c r="B49" s="3"/>
      <c r="C49" s="3"/>
      <c r="D49" s="7">
        <v>91419.24</v>
      </c>
      <c r="E49" s="3" t="s">
        <v>35</v>
      </c>
      <c r="F49" s="3" t="s">
        <v>33</v>
      </c>
    </row>
    <row r="50" spans="1:6" ht="45" x14ac:dyDescent="0.25">
      <c r="A50" s="3" t="s">
        <v>3</v>
      </c>
      <c r="B50" s="3"/>
      <c r="C50" s="3"/>
      <c r="D50" s="7">
        <v>15084.17</v>
      </c>
      <c r="E50" s="3" t="s">
        <v>35</v>
      </c>
      <c r="F50" s="3" t="s">
        <v>34</v>
      </c>
    </row>
    <row r="51" spans="1:6" ht="45" x14ac:dyDescent="0.25">
      <c r="A51" s="3" t="s">
        <v>29</v>
      </c>
      <c r="B51" s="3"/>
      <c r="C51" s="3"/>
      <c r="D51" s="7">
        <v>255.58</v>
      </c>
      <c r="E51" s="3" t="s">
        <v>35</v>
      </c>
      <c r="F51" s="3" t="s">
        <v>36</v>
      </c>
    </row>
    <row r="52" spans="1:6" ht="45" x14ac:dyDescent="0.25">
      <c r="A52" s="3" t="s">
        <v>29</v>
      </c>
      <c r="B52" s="3"/>
      <c r="C52" s="3"/>
      <c r="D52" s="7">
        <v>324.93</v>
      </c>
      <c r="E52" s="3" t="s">
        <v>35</v>
      </c>
      <c r="F52" s="3" t="s">
        <v>36</v>
      </c>
    </row>
    <row r="53" spans="1:6" ht="45" x14ac:dyDescent="0.25">
      <c r="A53" s="3" t="s">
        <v>29</v>
      </c>
      <c r="B53" s="3"/>
      <c r="C53" s="3"/>
      <c r="D53" s="7">
        <v>590.82000000000005</v>
      </c>
      <c r="E53" s="3" t="s">
        <v>35</v>
      </c>
      <c r="F53" s="3" t="s">
        <v>36</v>
      </c>
    </row>
    <row r="54" spans="1:6" ht="45" x14ac:dyDescent="0.25">
      <c r="A54" s="3" t="s">
        <v>29</v>
      </c>
      <c r="B54" s="3"/>
      <c r="C54" s="3"/>
      <c r="D54" s="7">
        <v>652.89</v>
      </c>
      <c r="E54" s="3" t="s">
        <v>35</v>
      </c>
      <c r="F54" s="3" t="s">
        <v>36</v>
      </c>
    </row>
    <row r="55" spans="1:6" ht="45" x14ac:dyDescent="0.25">
      <c r="A55" s="3" t="s">
        <v>3</v>
      </c>
      <c r="B55" s="3"/>
      <c r="C55" s="3"/>
      <c r="D55" s="7">
        <v>11700</v>
      </c>
      <c r="E55" s="3" t="s">
        <v>35</v>
      </c>
      <c r="F55" s="3" t="s">
        <v>151</v>
      </c>
    </row>
    <row r="56" spans="1:6" ht="45" x14ac:dyDescent="0.25">
      <c r="A56" s="3" t="s">
        <v>29</v>
      </c>
      <c r="B56" s="3"/>
      <c r="C56" s="3"/>
      <c r="D56" s="7">
        <v>441.44</v>
      </c>
      <c r="E56" s="3" t="s">
        <v>35</v>
      </c>
      <c r="F56" s="3" t="s">
        <v>152</v>
      </c>
    </row>
    <row r="57" spans="1:6" ht="33.950000000000003" customHeight="1" x14ac:dyDescent="0.25">
      <c r="A57" s="19" t="s">
        <v>38</v>
      </c>
      <c r="B57" s="20"/>
      <c r="C57" s="21"/>
      <c r="D57" s="10">
        <f>SUM(D8:D56)</f>
        <v>128510.83</v>
      </c>
    </row>
    <row r="68" spans="5:5" ht="33.950000000000003" customHeight="1" x14ac:dyDescent="0.25">
      <c r="E68" s="8"/>
    </row>
  </sheetData>
  <sheetProtection algorithmName="SHA-512" hashValue="UFd/vIcquTlzBYjoY96AMUmQ/rEWNkuKQm7n3RtQ3uBuZDvej7Ot3sCFkBcZssGPt4D/GnGCEawbT3G0TkWYRQ==" saltValue="FUwU26Zfhb5PsLCU+remYg==" spinCount="100000" sheet="1" objects="1" scenarios="1" autoFilter="0"/>
  <autoFilter ref="A7:F7"/>
  <mergeCells count="3">
    <mergeCell ref="A5:F5"/>
    <mergeCell ref="A6:F6"/>
    <mergeCell ref="A57:C57"/>
  </mergeCells>
  <pageMargins left="0.7" right="0.7" top="0.75" bottom="0.75" header="0.3" footer="0.3"/>
  <pageSetup paperSize="9" scale="4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59"/>
  <sheetViews>
    <sheetView tabSelected="1" workbookViewId="0">
      <selection activeCell="I9" sqref="I9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153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29</v>
      </c>
      <c r="B8" s="3"/>
      <c r="C8" s="3"/>
      <c r="D8" s="7">
        <v>1100.8</v>
      </c>
      <c r="E8" s="3" t="s">
        <v>40</v>
      </c>
      <c r="F8" s="3" t="s">
        <v>48</v>
      </c>
    </row>
    <row r="9" spans="1:6" ht="45" x14ac:dyDescent="0.25">
      <c r="A9" s="3" t="s">
        <v>29</v>
      </c>
      <c r="B9" s="3"/>
      <c r="C9" s="3"/>
      <c r="D9" s="7">
        <v>972.8</v>
      </c>
      <c r="E9" s="3" t="s">
        <v>40</v>
      </c>
      <c r="F9" s="3" t="s">
        <v>48</v>
      </c>
    </row>
    <row r="10" spans="1:6" ht="45" x14ac:dyDescent="0.25">
      <c r="A10" s="3" t="s">
        <v>29</v>
      </c>
      <c r="B10" s="3"/>
      <c r="C10" s="3"/>
      <c r="D10" s="7">
        <v>374.14</v>
      </c>
      <c r="E10" s="3" t="s">
        <v>40</v>
      </c>
      <c r="F10" s="3" t="s">
        <v>110</v>
      </c>
    </row>
    <row r="11" spans="1:6" ht="45" x14ac:dyDescent="0.25">
      <c r="A11" s="3" t="s">
        <v>29</v>
      </c>
      <c r="B11" s="3"/>
      <c r="C11" s="3"/>
      <c r="D11" s="7">
        <v>972.8</v>
      </c>
      <c r="E11" s="3" t="s">
        <v>40</v>
      </c>
      <c r="F11" s="3" t="s">
        <v>48</v>
      </c>
    </row>
    <row r="12" spans="1:6" ht="45" x14ac:dyDescent="0.25">
      <c r="A12" s="3" t="s">
        <v>29</v>
      </c>
      <c r="B12" s="3"/>
      <c r="C12" s="3"/>
      <c r="D12" s="7">
        <v>374.14</v>
      </c>
      <c r="E12" s="3" t="s">
        <v>40</v>
      </c>
      <c r="F12" s="3" t="s">
        <v>110</v>
      </c>
    </row>
    <row r="13" spans="1:6" ht="45" x14ac:dyDescent="0.25">
      <c r="A13" s="3" t="s">
        <v>29</v>
      </c>
      <c r="B13" s="3"/>
      <c r="C13" s="3"/>
      <c r="D13" s="7">
        <v>1100.8</v>
      </c>
      <c r="E13" s="3" t="s">
        <v>40</v>
      </c>
      <c r="F13" s="3" t="s">
        <v>48</v>
      </c>
    </row>
    <row r="14" spans="1:6" ht="45" x14ac:dyDescent="0.25">
      <c r="A14" s="3" t="s">
        <v>29</v>
      </c>
      <c r="B14" s="3"/>
      <c r="C14" s="3"/>
      <c r="D14" s="7">
        <v>1094.4000000000001</v>
      </c>
      <c r="E14" s="3" t="s">
        <v>40</v>
      </c>
      <c r="F14" s="3" t="s">
        <v>48</v>
      </c>
    </row>
    <row r="15" spans="1:6" ht="45" x14ac:dyDescent="0.25">
      <c r="A15" s="3" t="s">
        <v>29</v>
      </c>
      <c r="B15" s="3"/>
      <c r="C15" s="3"/>
      <c r="D15" s="7">
        <v>347.12</v>
      </c>
      <c r="E15" s="3" t="s">
        <v>40</v>
      </c>
      <c r="F15" s="3" t="s">
        <v>110</v>
      </c>
    </row>
    <row r="16" spans="1:6" ht="45" x14ac:dyDescent="0.25">
      <c r="A16" s="3" t="s">
        <v>29</v>
      </c>
      <c r="B16" s="3"/>
      <c r="C16" s="3"/>
      <c r="D16" s="7">
        <v>1094.4000000000001</v>
      </c>
      <c r="E16" s="3" t="s">
        <v>40</v>
      </c>
      <c r="F16" s="3" t="s">
        <v>48</v>
      </c>
    </row>
    <row r="17" spans="1:6" ht="45" x14ac:dyDescent="0.25">
      <c r="A17" s="3" t="s">
        <v>29</v>
      </c>
      <c r="B17" s="3"/>
      <c r="C17" s="3"/>
      <c r="D17" s="7">
        <v>347.12</v>
      </c>
      <c r="E17" s="3" t="s">
        <v>40</v>
      </c>
      <c r="F17" s="3" t="s">
        <v>110</v>
      </c>
    </row>
    <row r="18" spans="1:6" ht="45" x14ac:dyDescent="0.25">
      <c r="A18" s="3" t="s">
        <v>29</v>
      </c>
      <c r="B18" s="3"/>
      <c r="C18" s="3"/>
      <c r="D18" s="7">
        <v>890</v>
      </c>
      <c r="E18" s="3" t="s">
        <v>40</v>
      </c>
      <c r="F18" s="3" t="s">
        <v>19</v>
      </c>
    </row>
    <row r="19" spans="1:6" ht="45" x14ac:dyDescent="0.25">
      <c r="A19" s="3" t="s">
        <v>155</v>
      </c>
      <c r="B19" s="3"/>
      <c r="C19" s="3"/>
      <c r="D19" s="7">
        <v>44.5</v>
      </c>
      <c r="E19" s="3" t="s">
        <v>40</v>
      </c>
      <c r="F19" s="3" t="s">
        <v>19</v>
      </c>
    </row>
    <row r="20" spans="1:6" ht="45" x14ac:dyDescent="0.25">
      <c r="A20" s="3" t="s">
        <v>154</v>
      </c>
      <c r="B20" s="3"/>
      <c r="C20" s="3"/>
      <c r="D20" s="7">
        <v>4.45</v>
      </c>
      <c r="E20" s="3" t="s">
        <v>40</v>
      </c>
      <c r="F20" s="3" t="s">
        <v>19</v>
      </c>
    </row>
    <row r="21" spans="1:6" ht="45" x14ac:dyDescent="0.25">
      <c r="A21" s="3" t="s">
        <v>29</v>
      </c>
      <c r="B21" s="3"/>
      <c r="C21" s="3"/>
      <c r="D21" s="7">
        <v>509.04</v>
      </c>
      <c r="E21" s="3" t="s">
        <v>40</v>
      </c>
      <c r="F21" s="3" t="s">
        <v>19</v>
      </c>
    </row>
    <row r="22" spans="1:6" ht="45" x14ac:dyDescent="0.25">
      <c r="A22" s="3" t="s">
        <v>155</v>
      </c>
      <c r="B22" s="3"/>
      <c r="C22" s="3"/>
      <c r="D22" s="7">
        <v>49.69</v>
      </c>
      <c r="E22" s="3" t="s">
        <v>40</v>
      </c>
      <c r="F22" s="3" t="s">
        <v>19</v>
      </c>
    </row>
    <row r="23" spans="1:6" ht="45" x14ac:dyDescent="0.25">
      <c r="A23" s="3" t="s">
        <v>154</v>
      </c>
      <c r="B23" s="3"/>
      <c r="C23" s="3"/>
      <c r="D23" s="7">
        <v>4.97</v>
      </c>
      <c r="E23" s="3" t="s">
        <v>40</v>
      </c>
      <c r="F23" s="3" t="s">
        <v>19</v>
      </c>
    </row>
    <row r="24" spans="1:6" ht="45" x14ac:dyDescent="0.25">
      <c r="A24" s="3" t="s">
        <v>29</v>
      </c>
      <c r="B24" s="3"/>
      <c r="C24" s="3"/>
      <c r="D24" s="7">
        <v>484.8</v>
      </c>
      <c r="E24" s="3" t="s">
        <v>40</v>
      </c>
      <c r="F24" s="3" t="s">
        <v>19</v>
      </c>
    </row>
    <row r="25" spans="1:6" ht="45" x14ac:dyDescent="0.25">
      <c r="A25" s="3" t="s">
        <v>3</v>
      </c>
      <c r="B25" s="3"/>
      <c r="C25" s="3"/>
      <c r="D25" s="7">
        <v>456.38</v>
      </c>
      <c r="E25" s="3" t="s">
        <v>39</v>
      </c>
      <c r="F25" s="3" t="s">
        <v>31</v>
      </c>
    </row>
    <row r="26" spans="1:6" ht="45" x14ac:dyDescent="0.25">
      <c r="A26" s="3" t="s">
        <v>62</v>
      </c>
      <c r="B26" s="3"/>
      <c r="C26" s="3"/>
      <c r="D26" s="7">
        <f>525+525</f>
        <v>1050</v>
      </c>
      <c r="E26" s="3" t="s">
        <v>40</v>
      </c>
      <c r="F26" s="3" t="s">
        <v>33</v>
      </c>
    </row>
    <row r="27" spans="1:6" ht="45" x14ac:dyDescent="0.25">
      <c r="A27" s="3" t="s">
        <v>62</v>
      </c>
      <c r="B27" s="3"/>
      <c r="C27" s="3"/>
      <c r="D27" s="7">
        <f>12.6+105.3</f>
        <v>117.89999999999999</v>
      </c>
      <c r="E27" s="3" t="s">
        <v>40</v>
      </c>
      <c r="F27" s="3" t="s">
        <v>31</v>
      </c>
    </row>
    <row r="28" spans="1:6" ht="45" x14ac:dyDescent="0.25">
      <c r="A28" s="3" t="s">
        <v>62</v>
      </c>
      <c r="B28" s="3"/>
      <c r="C28" s="3"/>
      <c r="D28" s="7">
        <v>198</v>
      </c>
      <c r="E28" s="3" t="s">
        <v>40</v>
      </c>
      <c r="F28" s="3" t="s">
        <v>34</v>
      </c>
    </row>
    <row r="29" spans="1:6" ht="45" x14ac:dyDescent="0.25">
      <c r="A29" s="3" t="s">
        <v>62</v>
      </c>
      <c r="B29" s="3"/>
      <c r="C29" s="3"/>
      <c r="D29" s="7">
        <v>90</v>
      </c>
      <c r="E29" s="3" t="s">
        <v>40</v>
      </c>
      <c r="F29" s="3" t="s">
        <v>33</v>
      </c>
    </row>
    <row r="30" spans="1:6" ht="45" x14ac:dyDescent="0.25">
      <c r="A30" s="3" t="s">
        <v>62</v>
      </c>
      <c r="B30" s="3"/>
      <c r="C30" s="3"/>
      <c r="D30" s="7">
        <v>60</v>
      </c>
      <c r="E30" s="3" t="s">
        <v>40</v>
      </c>
      <c r="F30" s="3" t="s">
        <v>33</v>
      </c>
    </row>
    <row r="31" spans="1:6" ht="30" x14ac:dyDescent="0.25">
      <c r="A31" s="3" t="s">
        <v>50</v>
      </c>
      <c r="B31" s="3">
        <v>40897098424</v>
      </c>
      <c r="C31" s="3" t="s">
        <v>15</v>
      </c>
      <c r="D31" s="7">
        <v>3.65</v>
      </c>
      <c r="E31" s="3" t="s">
        <v>39</v>
      </c>
      <c r="F31" s="3" t="s">
        <v>51</v>
      </c>
    </row>
    <row r="32" spans="1:6" ht="45" x14ac:dyDescent="0.25">
      <c r="A32" s="3" t="s">
        <v>114</v>
      </c>
      <c r="B32" s="3">
        <v>75665455333</v>
      </c>
      <c r="C32" s="3" t="s">
        <v>1</v>
      </c>
      <c r="D32" s="7">
        <f>55.2+44.6</f>
        <v>99.800000000000011</v>
      </c>
      <c r="E32" s="3" t="s">
        <v>39</v>
      </c>
      <c r="F32" s="3" t="s">
        <v>19</v>
      </c>
    </row>
    <row r="33" spans="1:6" ht="30" x14ac:dyDescent="0.25">
      <c r="A33" s="3" t="s">
        <v>156</v>
      </c>
      <c r="B33" s="3">
        <v>81793146560</v>
      </c>
      <c r="C33" s="3" t="s">
        <v>1</v>
      </c>
      <c r="D33" s="7">
        <v>21.59</v>
      </c>
      <c r="E33" s="3" t="s">
        <v>39</v>
      </c>
      <c r="F33" s="3" t="s">
        <v>27</v>
      </c>
    </row>
    <row r="34" spans="1:6" ht="30" x14ac:dyDescent="0.25">
      <c r="A34" s="3" t="s">
        <v>41</v>
      </c>
      <c r="B34" s="3">
        <v>90464311839</v>
      </c>
      <c r="C34" s="3" t="s">
        <v>15</v>
      </c>
      <c r="D34" s="7">
        <v>206.25</v>
      </c>
      <c r="E34" s="3" t="s">
        <v>39</v>
      </c>
      <c r="F34" s="3" t="s">
        <v>157</v>
      </c>
    </row>
    <row r="35" spans="1:6" ht="30" x14ac:dyDescent="0.25">
      <c r="A35" s="3" t="s">
        <v>4</v>
      </c>
      <c r="B35" s="3">
        <v>85821130368</v>
      </c>
      <c r="C35" s="3" t="s">
        <v>1</v>
      </c>
      <c r="D35" s="5">
        <v>64.7</v>
      </c>
      <c r="E35" s="3" t="s">
        <v>39</v>
      </c>
      <c r="F35" s="6" t="s">
        <v>22</v>
      </c>
    </row>
    <row r="36" spans="1:6" ht="30" x14ac:dyDescent="0.25">
      <c r="A36" s="3" t="s">
        <v>28</v>
      </c>
      <c r="B36" s="3">
        <v>87311810356</v>
      </c>
      <c r="C36" s="3" t="s">
        <v>2</v>
      </c>
      <c r="D36" s="7">
        <v>9</v>
      </c>
      <c r="E36" s="3" t="s">
        <v>39</v>
      </c>
      <c r="F36" s="3" t="s">
        <v>25</v>
      </c>
    </row>
    <row r="37" spans="1:6" ht="30" x14ac:dyDescent="0.25">
      <c r="A37" s="3" t="s">
        <v>26</v>
      </c>
      <c r="B37" s="3">
        <v>70133616033</v>
      </c>
      <c r="C37" s="3" t="s">
        <v>1</v>
      </c>
      <c r="D37" s="7">
        <v>68.7</v>
      </c>
      <c r="E37" s="3" t="s">
        <v>39</v>
      </c>
      <c r="F37" s="3" t="s">
        <v>27</v>
      </c>
    </row>
    <row r="38" spans="1:6" ht="45" x14ac:dyDescent="0.25">
      <c r="A38" s="3" t="s">
        <v>29</v>
      </c>
      <c r="B38" s="3"/>
      <c r="C38" s="3"/>
      <c r="D38" s="7">
        <v>48.48</v>
      </c>
      <c r="E38" s="3" t="s">
        <v>40</v>
      </c>
      <c r="F38" s="3" t="s">
        <v>19</v>
      </c>
    </row>
    <row r="39" spans="1:6" ht="45" x14ac:dyDescent="0.25">
      <c r="A39" s="3" t="s">
        <v>155</v>
      </c>
      <c r="B39" s="3"/>
      <c r="C39" s="3"/>
      <c r="D39" s="7">
        <v>2.42</v>
      </c>
      <c r="E39" s="3" t="s">
        <v>40</v>
      </c>
      <c r="F39" s="3" t="s">
        <v>19</v>
      </c>
    </row>
    <row r="40" spans="1:6" ht="45" x14ac:dyDescent="0.25">
      <c r="A40" s="3" t="s">
        <v>154</v>
      </c>
      <c r="B40" s="3"/>
      <c r="C40" s="3"/>
      <c r="D40" s="7">
        <v>0.24</v>
      </c>
      <c r="E40" s="3" t="s">
        <v>40</v>
      </c>
      <c r="F40" s="3" t="s">
        <v>19</v>
      </c>
    </row>
    <row r="41" spans="1:6" ht="45" x14ac:dyDescent="0.25">
      <c r="A41" s="3" t="s">
        <v>49</v>
      </c>
      <c r="B41" s="3">
        <v>95970838122</v>
      </c>
      <c r="C41" s="3" t="s">
        <v>15</v>
      </c>
      <c r="D41" s="7">
        <v>639.44000000000005</v>
      </c>
      <c r="E41" s="3" t="s">
        <v>40</v>
      </c>
      <c r="F41" s="3" t="s">
        <v>158</v>
      </c>
    </row>
    <row r="42" spans="1:6" ht="45" x14ac:dyDescent="0.25">
      <c r="A42" s="3" t="s">
        <v>3</v>
      </c>
      <c r="B42" s="3"/>
      <c r="C42" s="3"/>
      <c r="D42" s="7">
        <v>83797.460000000006</v>
      </c>
      <c r="E42" s="3" t="s">
        <v>35</v>
      </c>
      <c r="F42" s="3" t="s">
        <v>33</v>
      </c>
    </row>
    <row r="43" spans="1:6" ht="45" x14ac:dyDescent="0.25">
      <c r="A43" s="3" t="s">
        <v>3</v>
      </c>
      <c r="B43" s="3"/>
      <c r="C43" s="3"/>
      <c r="D43" s="7">
        <v>13826.56</v>
      </c>
      <c r="E43" s="3" t="s">
        <v>35</v>
      </c>
      <c r="F43" s="3" t="s">
        <v>34</v>
      </c>
    </row>
    <row r="44" spans="1:6" ht="45" x14ac:dyDescent="0.25">
      <c r="A44" s="3" t="s">
        <v>29</v>
      </c>
      <c r="B44" s="3"/>
      <c r="C44" s="3"/>
      <c r="D44" s="7">
        <v>66.94</v>
      </c>
      <c r="E44" s="3" t="s">
        <v>35</v>
      </c>
      <c r="F44" s="3" t="s">
        <v>36</v>
      </c>
    </row>
    <row r="45" spans="1:6" ht="45" x14ac:dyDescent="0.25">
      <c r="A45" s="3" t="s">
        <v>29</v>
      </c>
      <c r="B45" s="3"/>
      <c r="C45" s="3"/>
      <c r="D45" s="7">
        <v>106.37</v>
      </c>
      <c r="E45" s="3" t="s">
        <v>35</v>
      </c>
      <c r="F45" s="3" t="s">
        <v>36</v>
      </c>
    </row>
    <row r="46" spans="1:6" ht="45" x14ac:dyDescent="0.25">
      <c r="A46" s="3" t="s">
        <v>29</v>
      </c>
      <c r="B46" s="3"/>
      <c r="C46" s="3"/>
      <c r="D46" s="7">
        <v>176.85</v>
      </c>
      <c r="E46" s="3" t="s">
        <v>35</v>
      </c>
      <c r="F46" s="3" t="s">
        <v>36</v>
      </c>
    </row>
    <row r="47" spans="1:6" ht="45" x14ac:dyDescent="0.25">
      <c r="A47" s="3" t="s">
        <v>29</v>
      </c>
      <c r="B47" s="3"/>
      <c r="C47" s="3"/>
      <c r="D47" s="7">
        <v>228</v>
      </c>
      <c r="E47" s="3" t="s">
        <v>35</v>
      </c>
      <c r="F47" s="3" t="s">
        <v>36</v>
      </c>
    </row>
    <row r="48" spans="1:6" ht="33.950000000000003" customHeight="1" x14ac:dyDescent="0.25">
      <c r="A48" s="19" t="s">
        <v>38</v>
      </c>
      <c r="B48" s="20"/>
      <c r="C48" s="21"/>
      <c r="D48" s="10">
        <f>SUM(D8:D47)</f>
        <v>111104.70000000001</v>
      </c>
    </row>
    <row r="59" spans="5:5" ht="33.950000000000003" customHeight="1" x14ac:dyDescent="0.25">
      <c r="E59" s="8"/>
    </row>
  </sheetData>
  <sheetProtection algorithmName="SHA-512" hashValue="06FD/FIPGdY3SPIhmLFsZb934h4hTnLlrdvSiFCTsBWG7WboxOVnlWQs2quvpo1swvCSpZMZfmU56UMzkc42xg==" saltValue="68Rn1qXzZy/co1aLgm9ZNQ==" spinCount="100000" sheet="1" objects="1" scenarios="1" autoFilter="0"/>
  <autoFilter ref="A7:F7"/>
  <mergeCells count="3">
    <mergeCell ref="A5:F5"/>
    <mergeCell ref="A6:F6"/>
    <mergeCell ref="A48:C48"/>
  </mergeCells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Ana</cp:lastModifiedBy>
  <cp:lastPrinted>2025-08-08T08:29:01Z</cp:lastPrinted>
  <dcterms:created xsi:type="dcterms:W3CDTF">2016-11-01T03:33:07Z</dcterms:created>
  <dcterms:modified xsi:type="dcterms:W3CDTF">2025-08-08T08:30:51Z</dcterms:modified>
</cp:coreProperties>
</file>