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Users\Ana\Desktop\TRANSPARENTNOST\"/>
    </mc:Choice>
  </mc:AlternateContent>
  <bookViews>
    <workbookView xWindow="0" yWindow="0" windowWidth="28800" windowHeight="12435" firstSheet="9" activeTab="9"/>
  </bookViews>
  <sheets>
    <sheet name="SIJEČANJ " sheetId="1" state="hidden" r:id="rId1"/>
    <sheet name="VELJAČA" sheetId="8" state="hidden" r:id="rId2"/>
    <sheet name="OŽUJAK" sheetId="9" state="hidden" r:id="rId3"/>
    <sheet name="TRAVANJ" sheetId="10" state="hidden" r:id="rId4"/>
    <sheet name="SVIBANJ" sheetId="11" state="hidden" r:id="rId5"/>
    <sheet name="LIPANJ" sheetId="12" state="hidden" r:id="rId6"/>
    <sheet name="SRPANJ" sheetId="13" state="hidden" r:id="rId7"/>
    <sheet name="KOLOVOZ" sheetId="14" state="hidden" r:id="rId8"/>
    <sheet name="RUJAN" sheetId="15" state="hidden" r:id="rId9"/>
    <sheet name="LISTOPAD" sheetId="16" r:id="rId10"/>
  </sheets>
  <definedNames>
    <definedName name="_FiltarBaze" localSheetId="9" hidden="1">LISTOPAD!$F$8:$F$38</definedName>
    <definedName name="_FiltarBaze" localSheetId="0" hidden="1">'SIJEČANJ '!$A$7:$J$40</definedName>
    <definedName name="_FiltarBaze" localSheetId="1" hidden="1">VELJAČA!$A$7:$F$7</definedName>
    <definedName name="Br_fakture">#REF!</definedName>
    <definedName name="NazivTvrtke">'SIJEČANJ '!#REF!</definedName>
    <definedName name="PojedinostiOBrFakture">"PojedinostiOFakturi[Br fakture]"</definedName>
    <definedName name="rngInvoice">'SIJEČANJ '!#REF!</definedName>
    <definedName name="TraženjeKupc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6" l="1"/>
  <c r="D10" i="16"/>
  <c r="D9" i="16"/>
  <c r="D39" i="16"/>
  <c r="D57" i="15" l="1"/>
  <c r="D56" i="15"/>
  <c r="D24" i="15"/>
  <c r="D23" i="15"/>
  <c r="D27" i="15"/>
  <c r="D61" i="15"/>
  <c r="D34" i="14" l="1"/>
  <c r="D28" i="13" l="1"/>
  <c r="D42" i="13"/>
  <c r="D24" i="12" l="1"/>
  <c r="D23" i="12"/>
  <c r="D11" i="12"/>
  <c r="D12" i="12"/>
  <c r="D46" i="12" s="1"/>
  <c r="D19" i="11" l="1"/>
  <c r="D32" i="11"/>
  <c r="D33" i="11"/>
  <c r="D9" i="11"/>
  <c r="D22" i="11"/>
  <c r="D46" i="11"/>
  <c r="D25" i="10" l="1"/>
  <c r="D10" i="10"/>
  <c r="D9" i="10"/>
  <c r="D38" i="10"/>
  <c r="D12" i="10"/>
  <c r="D27" i="10"/>
  <c r="D11" i="10"/>
  <c r="D42" i="10" l="1"/>
  <c r="D55" i="9" l="1"/>
  <c r="D32" i="9"/>
  <c r="D31" i="9"/>
  <c r="D21" i="9"/>
  <c r="D22" i="9"/>
  <c r="D23" i="9"/>
  <c r="D16" i="9"/>
  <c r="D26" i="9"/>
  <c r="D14" i="9"/>
  <c r="D10" i="9"/>
  <c r="D39" i="9"/>
  <c r="D28" i="9"/>
  <c r="D15" i="9"/>
  <c r="D9" i="9"/>
  <c r="D41" i="8" l="1"/>
  <c r="D29" i="8"/>
  <c r="D16" i="8"/>
  <c r="D19" i="8"/>
  <c r="D20" i="8"/>
  <c r="D9" i="8"/>
  <c r="D18" i="8"/>
  <c r="D41" i="1" l="1"/>
</calcChain>
</file>

<file path=xl/sharedStrings.xml><?xml version="1.0" encoding="utf-8"?>
<sst xmlns="http://schemas.openxmlformats.org/spreadsheetml/2006/main" count="1323" uniqueCount="175">
  <si>
    <t>Iznos</t>
  </si>
  <si>
    <t>ZAGREB</t>
  </si>
  <si>
    <t>VELIKA GORICA</t>
  </si>
  <si>
    <t>ZAPOSLENICI</t>
  </si>
  <si>
    <t>DRŽAVNI PRORAČUN RH</t>
  </si>
  <si>
    <t>FINANCIJSKA AGENCIJA</t>
  </si>
  <si>
    <t>Naziv primatelja</t>
  </si>
  <si>
    <t>OIB primatelja</t>
  </si>
  <si>
    <t>Sjedište primatelja</t>
  </si>
  <si>
    <t>Vrsta rashoda i izdatka</t>
  </si>
  <si>
    <t>Na temelju Članka 144. st. 10. Zakona o proračunu Industrijsko-obrtnička škola Virovitica donosi</t>
  </si>
  <si>
    <t>LIBUSOFT CICOM D.O.O.</t>
  </si>
  <si>
    <t>32389 - OSTALE RAČUNALNE USLUGE</t>
  </si>
  <si>
    <t>Naziv isplatitelja</t>
  </si>
  <si>
    <t>INDUSTRIJSKO-OBRTNIČKA ŠKOLA VIROVITICA</t>
  </si>
  <si>
    <t>FUTURA D.O.O.</t>
  </si>
  <si>
    <t>VIROVITICA</t>
  </si>
  <si>
    <t>32221 - OSNOVNI MATERIJAL I SIROVINE</t>
  </si>
  <si>
    <t>ART-PE D.O.O.</t>
  </si>
  <si>
    <t>SI48989983</t>
  </si>
  <si>
    <t>TREBNJE</t>
  </si>
  <si>
    <t>BRANA D.O.O.</t>
  </si>
  <si>
    <t>32999 - OSTALI NESPOMENUTI RASHODI POSLOVANJA</t>
  </si>
  <si>
    <t>AFRODITA COMMERC D.O.O.</t>
  </si>
  <si>
    <t>32214 - MATERIJAL I SREDSTVA ZA ČIŠĆENJE I ODRŽAVANJE</t>
  </si>
  <si>
    <t>KTC D.D.</t>
  </si>
  <si>
    <t>UNIQA OSIGURANJE D.D.</t>
  </si>
  <si>
    <t>34312 - USLUGE PLATNOG PROMETA</t>
  </si>
  <si>
    <t>LACKOVIĆ D.O.O.</t>
  </si>
  <si>
    <t>MARIJA BISTRICA</t>
  </si>
  <si>
    <t>32313 - POŠTARINA</t>
  </si>
  <si>
    <t>STAKLO VTC</t>
  </si>
  <si>
    <t>32244 - OSTALI MATERIJALI I DIJELOVI ZA TEKUĆE I INV. ODRŽAVANJE</t>
  </si>
  <si>
    <t>32329 - OSTALE USLUGE TEKUĆEG I INV. OSIGURANJA</t>
  </si>
  <si>
    <t>MIG</t>
  </si>
  <si>
    <t>BJELOVAR</t>
  </si>
  <si>
    <t>TELEMACH HRVATSKA D.O.O.</t>
  </si>
  <si>
    <t>32311 - USLUGE TELEFONA, TELEFAKSA</t>
  </si>
  <si>
    <t>HP-HRVATSKA POŠTA DD</t>
  </si>
  <si>
    <t>GDPR</t>
  </si>
  <si>
    <t>32111 - DNEVNICE ZA SLUŽBENI PUT U ZEMLJI</t>
  </si>
  <si>
    <t>32115 - NAKNADE ZA PRIJEVOZ NA SLUŽBENOM PUTU U ZEMLJI</t>
  </si>
  <si>
    <t>32131 - SEMINARI SAVJETOVANJA I SIMPOZIJI</t>
  </si>
  <si>
    <t>32121 - NAKNADE ZA PRIJEVOZ NA POSAO I S POSLA</t>
  </si>
  <si>
    <t>31212 - NAGRADE</t>
  </si>
  <si>
    <t>EUROPASS TEACHER ACADEMY</t>
  </si>
  <si>
    <t>SLAVONIJA BUS D.O.O.</t>
  </si>
  <si>
    <t>IRELAND</t>
  </si>
  <si>
    <t>IE3642930JH</t>
  </si>
  <si>
    <t>32319 - OSTALE USLUGE ZA KOMUNIKACIJU I PRIJEVOZ</t>
  </si>
  <si>
    <t>VELIKA KOPANICA</t>
  </si>
  <si>
    <t>MUCCIACITO S.L.U.</t>
  </si>
  <si>
    <t>INFORMACIJE O TROŠENJU SREDSTAVA ZA SIJEČANJ 2024. GODINE</t>
  </si>
  <si>
    <t>TENERIFE</t>
  </si>
  <si>
    <t>B38937447</t>
  </si>
  <si>
    <t>31111 - PLAĆE ZA ZAPOSLENE</t>
  </si>
  <si>
    <t>31321 - DOPRINOSI ZA OBVEZNO ZDRAVSTVENO OSIGURANJE</t>
  </si>
  <si>
    <t>MINISTARSTVO ZNANOSTI I OBRAZOVANJA</t>
  </si>
  <si>
    <t>31333 - POSEBAN DOPRINOS ZA ZAPOŠLJAVANJE OSOBA S INVALIDITETOM</t>
  </si>
  <si>
    <t>32372 - UGOVORI O DJELU</t>
  </si>
  <si>
    <t>31214 - OTPREMNINE</t>
  </si>
  <si>
    <t>VIROVITIČKO-PODRAVSKA ŽUPANIJA</t>
  </si>
  <si>
    <t>UKUPNO:</t>
  </si>
  <si>
    <t>INFORMACIJE O TROŠENJU SREDSTAVA ZA VELJAČU 2024. GODINE</t>
  </si>
  <si>
    <t>VIROVITIČKO - PODRAVSKA ŽUPANIJA</t>
  </si>
  <si>
    <t>INDUSTRIJSKO - OBRTNIČKA ŠKOLA VIROVITICA</t>
  </si>
  <si>
    <t>UNIQA OSIGURANJE DD</t>
  </si>
  <si>
    <t>ALADIN</t>
  </si>
  <si>
    <t>SUNČANA VURA D.O.O.</t>
  </si>
  <si>
    <t>PRIMA REFIL</t>
  </si>
  <si>
    <t>GRAĐEVINSKA LIMARIJA "LIMENKO"</t>
  </si>
  <si>
    <t>ŠPIŠIĆ BUKOVICA</t>
  </si>
  <si>
    <t>ZANATPROMET-TRGOVINA D.O.O.</t>
  </si>
  <si>
    <t>TRGOVOD</t>
  </si>
  <si>
    <t>ARTIZONA D.O.O.</t>
  </si>
  <si>
    <t>KRIŽEVCI</t>
  </si>
  <si>
    <t>KROATISCHE WIRTSCHAFTSVEREINIGUNG E. V.</t>
  </si>
  <si>
    <t>DE815403895</t>
  </si>
  <si>
    <t>FRANKFURT AM MAIN</t>
  </si>
  <si>
    <t>BRAZDA</t>
  </si>
  <si>
    <t>ZDRAVSTVENA USTANOVA LJEKARNE GRGIĆ</t>
  </si>
  <si>
    <t>03444881671</t>
  </si>
  <si>
    <t>09396542693</t>
  </si>
  <si>
    <t>IDEVELOP TRAINING</t>
  </si>
  <si>
    <t>ESB67714667</t>
  </si>
  <si>
    <t>SEVILLA</t>
  </si>
  <si>
    <t>32251 - SITNI INVENTAR</t>
  </si>
  <si>
    <t>32211 - UREDSKI MATERIJAL</t>
  </si>
  <si>
    <t>32329 - OSTALE USLUGE TEKUĆEG I INV. ODRŽAVANJA</t>
  </si>
  <si>
    <t>32931 - REPREZENTACIJA</t>
  </si>
  <si>
    <t>32131 - SEMINARI, SVAJETOVANJA I SIMPOZIJI</t>
  </si>
  <si>
    <t>32131 - SEMINARI, SAVJETOVANJA I SIMPOZIJI</t>
  </si>
  <si>
    <t>INFORMACIJE O TROŠENJU SREDSTAVA ZA OŽUJAK 2024. GODINE</t>
  </si>
  <si>
    <t>KTC DD</t>
  </si>
  <si>
    <t>GRAFOPROJEKT</t>
  </si>
  <si>
    <t>32391 - GRAFIČKE I TISKARSKE USLUGE</t>
  </si>
  <si>
    <t>VIT COMMERCE D.O.O.</t>
  </si>
  <si>
    <t>PITOMAČA</t>
  </si>
  <si>
    <t>NARODNE NOVINE DD</t>
  </si>
  <si>
    <t>VIROEXPO D.O.O.</t>
  </si>
  <si>
    <t>NATURDEPIL J.D.O.O.</t>
  </si>
  <si>
    <t>V.G. PROMET</t>
  </si>
  <si>
    <t>08431524263</t>
  </si>
  <si>
    <t>POINT - IKT D.O.O.</t>
  </si>
  <si>
    <t>VARAŽDIN</t>
  </si>
  <si>
    <t>DUBROVNIK SUN D.O.O.</t>
  </si>
  <si>
    <t>DUBROVNIK</t>
  </si>
  <si>
    <t>TEHNIČKA ŠKOLA DARUVAR</t>
  </si>
  <si>
    <t>DARUVAR</t>
  </si>
  <si>
    <r>
      <t>M</t>
    </r>
    <r>
      <rPr>
        <sz val="12"/>
        <rFont val="Calibri"/>
        <family val="2"/>
        <charset val="238"/>
      </rPr>
      <t>Ü</t>
    </r>
    <r>
      <rPr>
        <sz val="12"/>
        <rFont val="Arial"/>
        <family val="2"/>
        <charset val="238"/>
      </rPr>
      <t>LLER TRGOVINA ZAGREB D.O.O.</t>
    </r>
  </si>
  <si>
    <t>VETERINARSKA STANICA VETAM D.O.O.</t>
  </si>
  <si>
    <t>65221124115</t>
  </si>
  <si>
    <t>OSIJEK</t>
  </si>
  <si>
    <t>ITC INTERNATIONAL TRAINING CENTER S.R.O.</t>
  </si>
  <si>
    <t>CZ25614916</t>
  </si>
  <si>
    <t>PRAGUE</t>
  </si>
  <si>
    <t>STRUKOVNA ŠKOLA VIROVITICA</t>
  </si>
  <si>
    <t>C.I.A.K. AUTO D.O.O.</t>
  </si>
  <si>
    <t>GORNJI STUPNIK</t>
  </si>
  <si>
    <t>LIBURNIA RIVIERA HOTELS DD</t>
  </si>
  <si>
    <t xml:space="preserve">UNIQA OSIGURANJE DD </t>
  </si>
  <si>
    <t>OPATIJA</t>
  </si>
  <si>
    <t>CENTAR ZA VOZILA HRVATSKE</t>
  </si>
  <si>
    <t>VIROVITIČKO- PODRAVSKA ŽUPANIJA</t>
  </si>
  <si>
    <t>32339 - OSTALE USLUGE PROMIDŽBE I INFORMIRANJA</t>
  </si>
  <si>
    <t>32244 - OSTALI MATERIJAL I DIJELOVI ZA TEKUĆE I INV. ODRŽAVANJE</t>
  </si>
  <si>
    <t>32115- NAKNADA ZA PRIJEVOZ NA SLUŽBENOM PUTU U ZEMLJI</t>
  </si>
  <si>
    <t>32113 - NAKNADA ZA SMJEŠTAJ NA SLUŽBENOM PUTU</t>
  </si>
  <si>
    <t>32349 - OSTALE KOMUNALNE USLUGE</t>
  </si>
  <si>
    <t>32319 - OSTALE USLUGE ZA KOMUNIKAIJU I PRIJEVOZ</t>
  </si>
  <si>
    <t>31213 - DAROVI</t>
  </si>
  <si>
    <t>INFORMACIJE O TROŠENJU SREDSTAVA ZA TRAVANJ 2024. GODINE</t>
  </si>
  <si>
    <t>RESTORAN LORD</t>
  </si>
  <si>
    <t>MESSER CROATIA PLIN D.O.O.</t>
  </si>
  <si>
    <t>ZAPREŠIĆ</t>
  </si>
  <si>
    <t>GRAFITI BECKER D.O.O.</t>
  </si>
  <si>
    <t>52660522861</t>
  </si>
  <si>
    <t>PERIŠIĆ HOLDING D.O.O.</t>
  </si>
  <si>
    <t>SLAVONSKI BROD</t>
  </si>
  <si>
    <t>HRVATSKI SAVEZ UČENIČKIH ZADRUGA</t>
  </si>
  <si>
    <t>A/D ELECTRONIC D.O.O.</t>
  </si>
  <si>
    <t>51645411160</t>
  </si>
  <si>
    <t>ČAKOVEC</t>
  </si>
  <si>
    <t>INFORMACIJE O TROŠENJU SREDSTAVA ZA SVIBANJ 2024. GODINE</t>
  </si>
  <si>
    <t>DUOCOM M.M. D.O.O.</t>
  </si>
  <si>
    <t>04348417944</t>
  </si>
  <si>
    <t>ZAVOD ZA UNAPREĐIVANJE SIGURNOSTI DD</t>
  </si>
  <si>
    <t>BRAZDA, OBRT ZA TRGOVINU I PRIJEVOZ</t>
  </si>
  <si>
    <t>AUTOCENTAR PEPA D.O.O.</t>
  </si>
  <si>
    <t>POSLOVNI PARK VIROVITICA D.O.O.</t>
  </si>
  <si>
    <t>03136769948</t>
  </si>
  <si>
    <t>CANOFAX D.O.O.</t>
  </si>
  <si>
    <t>72755593710</t>
  </si>
  <si>
    <t>42273 - OPREMA</t>
  </si>
  <si>
    <t>INFORMACIJE O TROŠENJU SREDSTAVA ZA LIPANJ 2024. GODINE</t>
  </si>
  <si>
    <t>JAVNA VATROGASNA POSTROJBA GRADA VIROVITICE</t>
  </si>
  <si>
    <t>JAVNI BILJEŽNIK D. FILIPOVIĆ - KOVAČIĆ</t>
  </si>
  <si>
    <t>INFORMATIČKO - EDUKACIJSKI CENTAR</t>
  </si>
  <si>
    <t>31216 - REGRES ZA GODIŠNJI ODMOR</t>
  </si>
  <si>
    <t>INFORMACIJE O TROŠENJU SREDSTAVA ZA SRPANJ 2024. GODINE</t>
  </si>
  <si>
    <t>HRVATSKI ZAVOD ZA ZDRAVSTVENO OSIGURANJE</t>
  </si>
  <si>
    <t>32399 - OSTALE NESPOMENUTE USLUGE</t>
  </si>
  <si>
    <t>INFORMACIJE O TROŠENJU SREDSTAVA ZA KOLOVOZ 2024. GODINE</t>
  </si>
  <si>
    <t>ZNAMEN D.O.O.</t>
  </si>
  <si>
    <t>INFORMACIJE O TROŠENJU SREDSTAVA ZA RUJAN 2024. GODINE</t>
  </si>
  <si>
    <t>DOM UČENIKA VUKOVAR</t>
  </si>
  <si>
    <t>VUKOVAR</t>
  </si>
  <si>
    <t>32244 - OSTALI MATERIJALI I DIJELOVI ZA ODRŽAVANJE</t>
  </si>
  <si>
    <t>PUČKO OTVORENO UČILIŠTE ZAGREB</t>
  </si>
  <si>
    <t>38129 - OSTALE TEKUĆE DONACIJE U NARAVI</t>
  </si>
  <si>
    <t>INFORMACIJE O TROŠENJU SREDSTAVA ZA LISTOPAD 2024. GODINE</t>
  </si>
  <si>
    <t>ŠUPER</t>
  </si>
  <si>
    <t>IN - IN</t>
  </si>
  <si>
    <t>BEGEN D.O.O.</t>
  </si>
  <si>
    <t>42411 - KNJIGE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</si>
</sst>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00000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  <charset val="238"/>
      <scheme val="major"/>
    </font>
    <font>
      <b/>
      <sz val="12"/>
      <color theme="5" tint="-0.249977111117893"/>
      <name val="Arial"/>
      <family val="2"/>
      <charset val="238"/>
      <scheme val="major"/>
    </font>
    <font>
      <sz val="14"/>
      <color theme="0"/>
      <name val="Arial"/>
      <family val="2"/>
      <charset val="238"/>
      <scheme val="major"/>
    </font>
    <font>
      <b/>
      <sz val="14"/>
      <color theme="0"/>
      <name val="Arial"/>
      <family val="2"/>
      <charset val="238"/>
      <scheme val="major"/>
    </font>
    <font>
      <sz val="10"/>
      <color indexed="8"/>
      <name val="Arial"/>
      <family val="2"/>
      <charset val="238"/>
    </font>
    <font>
      <sz val="12"/>
      <name val="Calibri"/>
      <family val="2"/>
      <charset val="238"/>
    </font>
    <font>
      <sz val="12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theme="9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3" borderId="2" applyNumberFormat="0" applyAlignment="0" applyProtection="0"/>
    <xf numFmtId="0" fontId="6" fillId="2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1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3" applyNumberFormat="0" applyAlignment="0" applyProtection="0"/>
    <xf numFmtId="0" fontId="20" fillId="9" borderId="4" applyNumberFormat="0" applyAlignment="0" applyProtection="0"/>
    <xf numFmtId="0" fontId="21" fillId="9" borderId="3" applyNumberFormat="0" applyAlignment="0" applyProtection="0"/>
    <xf numFmtId="0" fontId="22" fillId="0" borderId="5" applyNumberFormat="0" applyFill="0" applyAlignment="0" applyProtection="0"/>
    <xf numFmtId="0" fontId="23" fillId="10" borderId="6" applyNumberFormat="0" applyAlignment="0" applyProtection="0"/>
    <xf numFmtId="0" fontId="15" fillId="11" borderId="7" applyNumberFormat="0" applyFont="0" applyAlignment="0" applyProtection="0"/>
    <xf numFmtId="0" fontId="24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0" borderId="0"/>
  </cellStyleXfs>
  <cellXfs count="25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horizontal="center" vertical="top" wrapText="1"/>
    </xf>
    <xf numFmtId="0" fontId="25" fillId="0" borderId="10" xfId="0" applyFont="1" applyBorder="1" applyAlignment="1" applyProtection="1">
      <alignment horizontal="center" vertical="center" wrapText="1"/>
    </xf>
    <xf numFmtId="166" fontId="25" fillId="0" borderId="10" xfId="0" applyNumberFormat="1" applyFont="1" applyBorder="1" applyAlignment="1" applyProtection="1">
      <alignment horizontal="center" vertical="center" wrapText="1"/>
    </xf>
    <xf numFmtId="2" fontId="25" fillId="0" borderId="10" xfId="0" applyNumberFormat="1" applyFont="1" applyBorder="1" applyAlignment="1" applyProtection="1">
      <alignment horizontal="center" vertical="center" wrapText="1"/>
    </xf>
    <xf numFmtId="0" fontId="25" fillId="0" borderId="10" xfId="0" applyFont="1" applyBorder="1" applyAlignment="1" applyProtection="1">
      <alignment horizontal="center" vertical="top" wrapText="1"/>
    </xf>
    <xf numFmtId="4" fontId="25" fillId="0" borderId="10" xfId="0" applyNumberFormat="1" applyFont="1" applyBorder="1" applyAlignment="1" applyProtection="1">
      <alignment horizontal="center" vertical="center" wrapText="1"/>
    </xf>
    <xf numFmtId="0" fontId="28" fillId="34" borderId="8" xfId="0" applyNumberFormat="1" applyFont="1" applyFill="1" applyBorder="1" applyAlignment="1">
      <alignment horizontal="center" vertical="center"/>
    </xf>
    <xf numFmtId="0" fontId="28" fillId="34" borderId="9" xfId="0" applyNumberFormat="1" applyFont="1" applyFill="1" applyBorder="1" applyAlignment="1">
      <alignment horizontal="center" vertical="center"/>
    </xf>
    <xf numFmtId="4" fontId="27" fillId="35" borderId="1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Alignment="1" applyProtection="1">
      <alignment horizontal="center" vertical="top" wrapText="1"/>
    </xf>
    <xf numFmtId="49" fontId="25" fillId="0" borderId="10" xfId="0" applyNumberFormat="1" applyFont="1" applyBorder="1" applyAlignment="1" applyProtection="1">
      <alignment horizontal="center" vertical="center" wrapText="1"/>
    </xf>
    <xf numFmtId="4" fontId="27" fillId="35" borderId="17" xfId="0" applyNumberFormat="1" applyFont="1" applyFill="1" applyBorder="1" applyAlignment="1" applyProtection="1">
      <alignment horizontal="center" vertical="center" wrapText="1"/>
    </xf>
    <xf numFmtId="0" fontId="28" fillId="34" borderId="10" xfId="0" applyNumberFormat="1" applyFont="1" applyFill="1" applyBorder="1" applyAlignment="1">
      <alignment horizontal="center" vertical="center"/>
    </xf>
    <xf numFmtId="0" fontId="25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6" fillId="0" borderId="0" xfId="2" applyFont="1" applyBorder="1" applyAlignment="1" applyProtection="1">
      <alignment horizontal="center" vertical="center"/>
    </xf>
    <xf numFmtId="0" fontId="27" fillId="35" borderId="10" xfId="0" applyFont="1" applyFill="1" applyBorder="1" applyAlignment="1" applyProtection="1">
      <alignment horizontal="right" vertical="center" wrapText="1"/>
    </xf>
    <xf numFmtId="0" fontId="27" fillId="35" borderId="11" xfId="0" applyFont="1" applyFill="1" applyBorder="1" applyAlignment="1" applyProtection="1">
      <alignment horizontal="right" vertical="center" wrapText="1"/>
    </xf>
    <xf numFmtId="0" fontId="27" fillId="35" borderId="12" xfId="0" applyFont="1" applyFill="1" applyBorder="1" applyAlignment="1" applyProtection="1">
      <alignment horizontal="right" vertical="center" wrapText="1"/>
    </xf>
    <xf numFmtId="0" fontId="27" fillId="35" borderId="13" xfId="0" applyFont="1" applyFill="1" applyBorder="1" applyAlignment="1" applyProtection="1">
      <alignment horizontal="right" vertical="center" wrapText="1"/>
    </xf>
    <xf numFmtId="0" fontId="27" fillId="35" borderId="14" xfId="0" applyFont="1" applyFill="1" applyBorder="1" applyAlignment="1" applyProtection="1">
      <alignment horizontal="right" vertical="center" wrapText="1"/>
    </xf>
    <xf numFmtId="0" fontId="27" fillId="35" borderId="15" xfId="0" applyFont="1" applyFill="1" applyBorder="1" applyAlignment="1" applyProtection="1">
      <alignment horizontal="right" vertical="center" wrapText="1"/>
    </xf>
    <xf numFmtId="0" fontId="27" fillId="35" borderId="16" xfId="0" applyFont="1" applyFill="1" applyBorder="1" applyAlignment="1" applyProtection="1">
      <alignment horizontal="right" vertical="center" wrapText="1"/>
    </xf>
  </cellXfs>
  <cellStyles count="50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Obično_List4" xfId="49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1054" name="Text Box 1"/>
        <xdr:cNvSpPr txBox="1">
          <a:spLocks noChangeArrowheads="1"/>
        </xdr:cNvSpPr>
      </xdr:nvSpPr>
      <xdr:spPr bwMode="auto">
        <a:xfrm>
          <a:off x="5429250" y="171450"/>
          <a:ext cx="46958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MB: 3792269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0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9" name="Slika 8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MB: 3792269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MB: 3792269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MB: 3792269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5" name="Slika 4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MB: 3792269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F52"/>
  <sheetViews>
    <sheetView showGridLines="0" view="pageLayout" topLeftCell="A37" zoomScaleNormal="100" workbookViewId="0">
      <selection activeCell="C16" sqref="C16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7" width="0.28515625" style="1" customWidth="1"/>
    <col min="8" max="10" width="9.42578125" style="1" customWidth="1"/>
    <col min="11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5" t="s">
        <v>10</v>
      </c>
      <c r="B5" s="16"/>
      <c r="C5" s="16"/>
      <c r="D5" s="16"/>
      <c r="E5" s="16"/>
      <c r="F5" s="16"/>
    </row>
    <row r="6" spans="1:6" ht="44.1" customHeight="1" thickBot="1" x14ac:dyDescent="0.3">
      <c r="A6" s="17" t="s">
        <v>52</v>
      </c>
      <c r="B6" s="17"/>
      <c r="C6" s="17"/>
      <c r="D6" s="17"/>
      <c r="E6" s="17"/>
      <c r="F6" s="17"/>
    </row>
    <row r="7" spans="1:6" ht="33.950000000000003" customHeight="1" thickBot="1" x14ac:dyDescent="0.3">
      <c r="A7" s="8" t="s">
        <v>6</v>
      </c>
      <c r="B7" s="9" t="s">
        <v>7</v>
      </c>
      <c r="C7" s="9" t="s">
        <v>8</v>
      </c>
      <c r="D7" s="9" t="s">
        <v>0</v>
      </c>
      <c r="E7" s="9" t="s">
        <v>13</v>
      </c>
      <c r="F7" s="9" t="s">
        <v>9</v>
      </c>
    </row>
    <row r="8" spans="1:6" ht="30" x14ac:dyDescent="0.25">
      <c r="A8" s="3" t="s">
        <v>11</v>
      </c>
      <c r="B8" s="3">
        <v>14506572540</v>
      </c>
      <c r="C8" s="3" t="s">
        <v>1</v>
      </c>
      <c r="D8" s="5">
        <v>317.39</v>
      </c>
      <c r="E8" s="3" t="s">
        <v>61</v>
      </c>
      <c r="F8" s="3" t="s">
        <v>12</v>
      </c>
    </row>
    <row r="9" spans="1:6" ht="30" x14ac:dyDescent="0.25">
      <c r="A9" s="3" t="s">
        <v>15</v>
      </c>
      <c r="B9" s="3">
        <v>13246844539</v>
      </c>
      <c r="C9" s="3" t="s">
        <v>16</v>
      </c>
      <c r="D9" s="5">
        <v>112.97</v>
      </c>
      <c r="E9" s="3" t="s">
        <v>61</v>
      </c>
      <c r="F9" s="3" t="s">
        <v>17</v>
      </c>
    </row>
    <row r="10" spans="1:6" ht="30" x14ac:dyDescent="0.25">
      <c r="A10" s="3" t="s">
        <v>18</v>
      </c>
      <c r="B10" s="3" t="s">
        <v>19</v>
      </c>
      <c r="C10" s="3" t="s">
        <v>20</v>
      </c>
      <c r="D10" s="5">
        <v>60.75</v>
      </c>
      <c r="E10" s="3" t="s">
        <v>61</v>
      </c>
      <c r="F10" s="3" t="s">
        <v>17</v>
      </c>
    </row>
    <row r="11" spans="1:6" ht="45" x14ac:dyDescent="0.25">
      <c r="A11" s="3" t="s">
        <v>21</v>
      </c>
      <c r="B11" s="3">
        <v>84154988927</v>
      </c>
      <c r="C11" s="3" t="s">
        <v>16</v>
      </c>
      <c r="D11" s="5">
        <v>235.62</v>
      </c>
      <c r="E11" s="3" t="s">
        <v>14</v>
      </c>
      <c r="F11" s="3" t="s">
        <v>22</v>
      </c>
    </row>
    <row r="12" spans="1:6" ht="45" x14ac:dyDescent="0.25">
      <c r="A12" s="3" t="s">
        <v>23</v>
      </c>
      <c r="B12" s="3">
        <v>13262076150</v>
      </c>
      <c r="C12" s="3" t="s">
        <v>1</v>
      </c>
      <c r="D12" s="5">
        <v>381.51</v>
      </c>
      <c r="E12" s="3" t="s">
        <v>14</v>
      </c>
      <c r="F12" s="3" t="s">
        <v>22</v>
      </c>
    </row>
    <row r="13" spans="1:6" ht="30" x14ac:dyDescent="0.25">
      <c r="A13" s="4" t="s">
        <v>25</v>
      </c>
      <c r="B13" s="3">
        <v>95970838122</v>
      </c>
      <c r="C13" s="3" t="s">
        <v>16</v>
      </c>
      <c r="D13" s="5">
        <v>116.7</v>
      </c>
      <c r="E13" s="3" t="s">
        <v>61</v>
      </c>
      <c r="F13" s="3" t="s">
        <v>17</v>
      </c>
    </row>
    <row r="14" spans="1:6" ht="45" x14ac:dyDescent="0.25">
      <c r="A14" s="4" t="s">
        <v>25</v>
      </c>
      <c r="B14" s="3">
        <v>95970838122</v>
      </c>
      <c r="C14" s="3" t="s">
        <v>16</v>
      </c>
      <c r="D14" s="5">
        <v>294.29000000000002</v>
      </c>
      <c r="E14" s="3" t="s">
        <v>61</v>
      </c>
      <c r="F14" s="3" t="s">
        <v>24</v>
      </c>
    </row>
    <row r="15" spans="1:6" ht="45" x14ac:dyDescent="0.25">
      <c r="A15" s="4" t="s">
        <v>26</v>
      </c>
      <c r="B15" s="3">
        <v>75665455333</v>
      </c>
      <c r="C15" s="3" t="s">
        <v>1</v>
      </c>
      <c r="D15" s="5">
        <v>13.8</v>
      </c>
      <c r="E15" s="3" t="s">
        <v>14</v>
      </c>
      <c r="F15" s="3" t="s">
        <v>22</v>
      </c>
    </row>
    <row r="16" spans="1:6" ht="30" x14ac:dyDescent="0.25">
      <c r="A16" s="3" t="s">
        <v>5</v>
      </c>
      <c r="B16" s="3">
        <v>85821130368</v>
      </c>
      <c r="C16" s="3" t="s">
        <v>1</v>
      </c>
      <c r="D16" s="5">
        <v>1.66</v>
      </c>
      <c r="E16" s="3" t="s">
        <v>61</v>
      </c>
      <c r="F16" s="6" t="s">
        <v>27</v>
      </c>
    </row>
    <row r="17" spans="1:6" ht="30" x14ac:dyDescent="0.25">
      <c r="A17" s="3" t="s">
        <v>28</v>
      </c>
      <c r="B17" s="3">
        <v>25661260216</v>
      </c>
      <c r="C17" s="3" t="s">
        <v>29</v>
      </c>
      <c r="D17" s="5">
        <v>53.95</v>
      </c>
      <c r="E17" s="3" t="s">
        <v>61</v>
      </c>
      <c r="F17" s="3" t="s">
        <v>17</v>
      </c>
    </row>
    <row r="18" spans="1:6" ht="30" x14ac:dyDescent="0.25">
      <c r="A18" s="3" t="s">
        <v>28</v>
      </c>
      <c r="B18" s="3">
        <v>25661260216</v>
      </c>
      <c r="C18" s="3" t="s">
        <v>29</v>
      </c>
      <c r="D18" s="5">
        <v>8</v>
      </c>
      <c r="E18" s="3" t="s">
        <v>61</v>
      </c>
      <c r="F18" s="3" t="s">
        <v>30</v>
      </c>
    </row>
    <row r="19" spans="1:6" ht="45" x14ac:dyDescent="0.25">
      <c r="A19" s="3" t="s">
        <v>31</v>
      </c>
      <c r="B19" s="3">
        <v>70210321772</v>
      </c>
      <c r="C19" s="3" t="s">
        <v>16</v>
      </c>
      <c r="D19" s="5">
        <v>179.81</v>
      </c>
      <c r="E19" s="3" t="s">
        <v>61</v>
      </c>
      <c r="F19" s="3" t="s">
        <v>32</v>
      </c>
    </row>
    <row r="20" spans="1:6" ht="45" x14ac:dyDescent="0.25">
      <c r="A20" s="3" t="s">
        <v>31</v>
      </c>
      <c r="B20" s="3">
        <v>70210321772</v>
      </c>
      <c r="C20" s="3" t="s">
        <v>16</v>
      </c>
      <c r="D20" s="5">
        <v>100</v>
      </c>
      <c r="E20" s="3" t="s">
        <v>61</v>
      </c>
      <c r="F20" s="3" t="s">
        <v>33</v>
      </c>
    </row>
    <row r="21" spans="1:6" ht="45" x14ac:dyDescent="0.25">
      <c r="A21" s="3" t="s">
        <v>34</v>
      </c>
      <c r="B21" s="3">
        <v>80769135230</v>
      </c>
      <c r="C21" s="3" t="s">
        <v>35</v>
      </c>
      <c r="D21" s="5">
        <v>275</v>
      </c>
      <c r="E21" s="3" t="s">
        <v>61</v>
      </c>
      <c r="F21" s="3" t="s">
        <v>33</v>
      </c>
    </row>
    <row r="22" spans="1:6" ht="30" x14ac:dyDescent="0.25">
      <c r="A22" s="3" t="s">
        <v>36</v>
      </c>
      <c r="B22" s="3">
        <v>70133616033</v>
      </c>
      <c r="C22" s="3" t="s">
        <v>1</v>
      </c>
      <c r="D22" s="7">
        <v>76.39</v>
      </c>
      <c r="E22" s="3" t="s">
        <v>61</v>
      </c>
      <c r="F22" s="3" t="s">
        <v>37</v>
      </c>
    </row>
    <row r="23" spans="1:6" ht="30" x14ac:dyDescent="0.25">
      <c r="A23" s="3" t="s">
        <v>38</v>
      </c>
      <c r="B23" s="3">
        <v>87311810356</v>
      </c>
      <c r="C23" s="3" t="s">
        <v>2</v>
      </c>
      <c r="D23" s="7">
        <v>11.52</v>
      </c>
      <c r="E23" s="3" t="s">
        <v>61</v>
      </c>
      <c r="F23" s="3" t="s">
        <v>30</v>
      </c>
    </row>
    <row r="24" spans="1:6" ht="30" x14ac:dyDescent="0.25">
      <c r="A24" s="3" t="s">
        <v>39</v>
      </c>
      <c r="B24" s="3"/>
      <c r="C24" s="3"/>
      <c r="D24" s="7">
        <v>56.54</v>
      </c>
      <c r="E24" s="3" t="s">
        <v>61</v>
      </c>
      <c r="F24" s="3" t="s">
        <v>40</v>
      </c>
    </row>
    <row r="25" spans="1:6" ht="45" x14ac:dyDescent="0.25">
      <c r="A25" s="3" t="s">
        <v>39</v>
      </c>
      <c r="B25" s="3"/>
      <c r="C25" s="3"/>
      <c r="D25" s="7">
        <v>52.14</v>
      </c>
      <c r="E25" s="3" t="s">
        <v>61</v>
      </c>
      <c r="F25" s="3" t="s">
        <v>41</v>
      </c>
    </row>
    <row r="26" spans="1:6" ht="45" x14ac:dyDescent="0.25">
      <c r="A26" s="3" t="s">
        <v>39</v>
      </c>
      <c r="B26" s="3"/>
      <c r="C26" s="3"/>
      <c r="D26" s="7">
        <v>30</v>
      </c>
      <c r="E26" s="3" t="s">
        <v>61</v>
      </c>
      <c r="F26" s="3" t="s">
        <v>42</v>
      </c>
    </row>
    <row r="27" spans="1:6" ht="45" x14ac:dyDescent="0.25">
      <c r="A27" s="3" t="s">
        <v>3</v>
      </c>
      <c r="B27" s="3"/>
      <c r="C27" s="3"/>
      <c r="D27" s="7">
        <v>424.91</v>
      </c>
      <c r="E27" s="3" t="s">
        <v>61</v>
      </c>
      <c r="F27" s="3" t="s">
        <v>43</v>
      </c>
    </row>
    <row r="28" spans="1:6" ht="45" x14ac:dyDescent="0.25">
      <c r="A28" s="3" t="s">
        <v>39</v>
      </c>
      <c r="B28" s="3"/>
      <c r="C28" s="3"/>
      <c r="D28" s="7">
        <v>500</v>
      </c>
      <c r="E28" s="3" t="s">
        <v>14</v>
      </c>
      <c r="F28" s="3" t="s">
        <v>44</v>
      </c>
    </row>
    <row r="29" spans="1:6" ht="45" x14ac:dyDescent="0.25">
      <c r="A29" s="3" t="s">
        <v>39</v>
      </c>
      <c r="B29" s="3"/>
      <c r="C29" s="3"/>
      <c r="D29" s="7">
        <v>3963.3</v>
      </c>
      <c r="E29" s="3" t="s">
        <v>14</v>
      </c>
      <c r="F29" s="3" t="s">
        <v>42</v>
      </c>
    </row>
    <row r="30" spans="1:6" ht="45" x14ac:dyDescent="0.25">
      <c r="A30" s="3" t="s">
        <v>45</v>
      </c>
      <c r="B30" s="3" t="s">
        <v>48</v>
      </c>
      <c r="C30" s="3" t="s">
        <v>47</v>
      </c>
      <c r="D30" s="7">
        <v>1160</v>
      </c>
      <c r="E30" s="3" t="s">
        <v>14</v>
      </c>
      <c r="F30" s="3" t="s">
        <v>42</v>
      </c>
    </row>
    <row r="31" spans="1:6" ht="45" x14ac:dyDescent="0.25">
      <c r="A31" s="3" t="s">
        <v>46</v>
      </c>
      <c r="B31" s="3">
        <v>84931084664</v>
      </c>
      <c r="C31" s="3" t="s">
        <v>50</v>
      </c>
      <c r="D31" s="7">
        <v>4500</v>
      </c>
      <c r="E31" s="3" t="s">
        <v>14</v>
      </c>
      <c r="F31" s="3" t="s">
        <v>49</v>
      </c>
    </row>
    <row r="32" spans="1:6" ht="45" x14ac:dyDescent="0.25">
      <c r="A32" s="3" t="s">
        <v>51</v>
      </c>
      <c r="B32" s="3" t="s">
        <v>54</v>
      </c>
      <c r="C32" s="3" t="s">
        <v>53</v>
      </c>
      <c r="D32" s="7">
        <v>540</v>
      </c>
      <c r="E32" s="3" t="s">
        <v>14</v>
      </c>
      <c r="F32" s="3" t="s">
        <v>42</v>
      </c>
    </row>
    <row r="33" spans="1:6" ht="45" x14ac:dyDescent="0.25">
      <c r="A33" s="3" t="s">
        <v>3</v>
      </c>
      <c r="B33" s="3"/>
      <c r="C33" s="3"/>
      <c r="D33" s="7">
        <v>73128.12</v>
      </c>
      <c r="E33" s="3" t="s">
        <v>57</v>
      </c>
      <c r="F33" s="3" t="s">
        <v>55</v>
      </c>
    </row>
    <row r="34" spans="1:6" ht="45" x14ac:dyDescent="0.25">
      <c r="A34" s="3" t="s">
        <v>3</v>
      </c>
      <c r="B34" s="3"/>
      <c r="C34" s="3"/>
      <c r="D34" s="7">
        <v>12066.13</v>
      </c>
      <c r="E34" s="3" t="s">
        <v>57</v>
      </c>
      <c r="F34" s="3" t="s">
        <v>56</v>
      </c>
    </row>
    <row r="35" spans="1:6" ht="60" x14ac:dyDescent="0.25">
      <c r="A35" s="3" t="s">
        <v>4</v>
      </c>
      <c r="B35" s="3"/>
      <c r="C35" s="3"/>
      <c r="D35" s="7">
        <v>140</v>
      </c>
      <c r="E35" s="3" t="s">
        <v>57</v>
      </c>
      <c r="F35" s="3" t="s">
        <v>58</v>
      </c>
    </row>
    <row r="36" spans="1:6" ht="45" x14ac:dyDescent="0.25">
      <c r="A36" s="3" t="s">
        <v>39</v>
      </c>
      <c r="B36" s="3"/>
      <c r="C36" s="3"/>
      <c r="D36" s="7">
        <v>131.93</v>
      </c>
      <c r="E36" s="3" t="s">
        <v>57</v>
      </c>
      <c r="F36" s="3" t="s">
        <v>59</v>
      </c>
    </row>
    <row r="37" spans="1:6" ht="45" x14ac:dyDescent="0.25">
      <c r="A37" s="3" t="s">
        <v>39</v>
      </c>
      <c r="B37" s="3"/>
      <c r="C37" s="3"/>
      <c r="D37" s="7">
        <v>132.72999999999999</v>
      </c>
      <c r="E37" s="3" t="s">
        <v>57</v>
      </c>
      <c r="F37" s="3" t="s">
        <v>59</v>
      </c>
    </row>
    <row r="38" spans="1:6" ht="45" x14ac:dyDescent="0.25">
      <c r="A38" s="3" t="s">
        <v>39</v>
      </c>
      <c r="B38" s="3"/>
      <c r="C38" s="3"/>
      <c r="D38" s="7">
        <v>292.45999999999998</v>
      </c>
      <c r="E38" s="3" t="s">
        <v>57</v>
      </c>
      <c r="F38" s="3" t="s">
        <v>59</v>
      </c>
    </row>
    <row r="39" spans="1:6" ht="45" x14ac:dyDescent="0.25">
      <c r="A39" s="3" t="s">
        <v>39</v>
      </c>
      <c r="B39" s="3"/>
      <c r="C39" s="3"/>
      <c r="D39" s="7">
        <v>172</v>
      </c>
      <c r="E39" s="3" t="s">
        <v>57</v>
      </c>
      <c r="F39" s="3" t="s">
        <v>44</v>
      </c>
    </row>
    <row r="40" spans="1:6" ht="45" x14ac:dyDescent="0.25">
      <c r="A40" s="3" t="s">
        <v>39</v>
      </c>
      <c r="B40" s="3"/>
      <c r="C40" s="3"/>
      <c r="D40" s="7">
        <v>1400</v>
      </c>
      <c r="E40" s="3" t="s">
        <v>57</v>
      </c>
      <c r="F40" s="3" t="s">
        <v>60</v>
      </c>
    </row>
    <row r="41" spans="1:6" ht="33.950000000000003" customHeight="1" x14ac:dyDescent="0.25">
      <c r="A41" s="18" t="s">
        <v>62</v>
      </c>
      <c r="B41" s="18"/>
      <c r="C41" s="18"/>
      <c r="D41" s="10">
        <f>SUM(D8:D40)</f>
        <v>100929.62</v>
      </c>
    </row>
    <row r="52" spans="5:5" ht="33.950000000000003" customHeight="1" x14ac:dyDescent="0.25">
      <c r="E52" s="11"/>
    </row>
  </sheetData>
  <sheetProtection selectLockedCells="1"/>
  <autoFilter ref="A7:J40"/>
  <mergeCells count="3">
    <mergeCell ref="A5:F5"/>
    <mergeCell ref="A6:F6"/>
    <mergeCell ref="A41:C41"/>
  </mergeCells>
  <phoneticPr fontId="2" type="noConversion"/>
  <printOptions horizontalCentered="1"/>
  <pageMargins left="0.7" right="0.7" top="0.75" bottom="0.75" header="0.3" footer="0.3"/>
  <pageSetup paperSize="9" scale="48" fitToHeight="0" orientation="portrait" verticalDpi="300" r:id="rId1"/>
  <headerFooter differentFirst="1" alignWithMargins="0">
    <oddFooter>Page 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50"/>
  <sheetViews>
    <sheetView showGridLines="0" tabSelected="1" view="pageLayout" zoomScaleNormal="100" workbookViewId="0">
      <selection activeCell="A6" sqref="A6:F6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5" t="s">
        <v>10</v>
      </c>
      <c r="B5" s="16"/>
      <c r="C5" s="16"/>
      <c r="D5" s="16"/>
      <c r="E5" s="16"/>
      <c r="F5" s="16"/>
    </row>
    <row r="6" spans="1:6" ht="44.1" customHeight="1" x14ac:dyDescent="0.25">
      <c r="A6" s="17" t="s">
        <v>170</v>
      </c>
      <c r="B6" s="17"/>
      <c r="C6" s="17"/>
      <c r="D6" s="17"/>
      <c r="E6" s="17"/>
      <c r="F6" s="17"/>
    </row>
    <row r="7" spans="1:6" ht="33.950000000000003" customHeight="1" x14ac:dyDescent="0.25">
      <c r="A7" s="14" t="s">
        <v>6</v>
      </c>
      <c r="B7" s="14" t="s">
        <v>7</v>
      </c>
      <c r="C7" s="14" t="s">
        <v>8</v>
      </c>
      <c r="D7" s="14" t="s">
        <v>0</v>
      </c>
      <c r="E7" s="14" t="s">
        <v>13</v>
      </c>
      <c r="F7" s="14" t="s">
        <v>9</v>
      </c>
    </row>
    <row r="8" spans="1:6" ht="45" x14ac:dyDescent="0.25">
      <c r="A8" s="3" t="s">
        <v>66</v>
      </c>
      <c r="B8" s="3">
        <v>75665455333</v>
      </c>
      <c r="C8" s="3" t="s">
        <v>1</v>
      </c>
      <c r="D8" s="7">
        <v>1590</v>
      </c>
      <c r="E8" s="3" t="s">
        <v>65</v>
      </c>
      <c r="F8" s="3" t="s">
        <v>22</v>
      </c>
    </row>
    <row r="9" spans="1:6" ht="30" x14ac:dyDescent="0.25">
      <c r="A9" s="3" t="s">
        <v>74</v>
      </c>
      <c r="B9" s="3">
        <v>51955689490</v>
      </c>
      <c r="C9" s="3" t="s">
        <v>75</v>
      </c>
      <c r="D9" s="7">
        <f>160.46+70</f>
        <v>230.46</v>
      </c>
      <c r="E9" s="3" t="s">
        <v>64</v>
      </c>
      <c r="F9" s="3" t="s">
        <v>17</v>
      </c>
    </row>
    <row r="10" spans="1:6" ht="45" x14ac:dyDescent="0.25">
      <c r="A10" s="3" t="s">
        <v>74</v>
      </c>
      <c r="B10" s="3">
        <v>51955689490</v>
      </c>
      <c r="C10" s="3" t="s">
        <v>75</v>
      </c>
      <c r="D10" s="7">
        <f>161.48+12.52</f>
        <v>174</v>
      </c>
      <c r="E10" s="3" t="s">
        <v>65</v>
      </c>
      <c r="F10" s="3" t="s">
        <v>22</v>
      </c>
    </row>
    <row r="11" spans="1:6" ht="45" x14ac:dyDescent="0.25">
      <c r="A11" s="3" t="s">
        <v>171</v>
      </c>
      <c r="B11" s="3">
        <v>15677519054</v>
      </c>
      <c r="C11" s="3" t="s">
        <v>16</v>
      </c>
      <c r="D11" s="7">
        <v>72</v>
      </c>
      <c r="E11" s="3" t="s">
        <v>64</v>
      </c>
      <c r="F11" s="3" t="s">
        <v>88</v>
      </c>
    </row>
    <row r="12" spans="1:6" ht="45" x14ac:dyDescent="0.25">
      <c r="A12" s="3" t="s">
        <v>93</v>
      </c>
      <c r="B12" s="3">
        <v>95970838122</v>
      </c>
      <c r="C12" s="3" t="s">
        <v>16</v>
      </c>
      <c r="D12" s="7">
        <f>20.33+114.99</f>
        <v>135.32</v>
      </c>
      <c r="E12" s="3" t="s">
        <v>64</v>
      </c>
      <c r="F12" s="3" t="s">
        <v>24</v>
      </c>
    </row>
    <row r="13" spans="1:6" ht="45" x14ac:dyDescent="0.25">
      <c r="A13" s="3" t="s">
        <v>3</v>
      </c>
      <c r="B13" s="3"/>
      <c r="C13" s="3"/>
      <c r="D13" s="7">
        <v>551.96</v>
      </c>
      <c r="E13" s="3" t="s">
        <v>64</v>
      </c>
      <c r="F13" s="3" t="s">
        <v>43</v>
      </c>
    </row>
    <row r="14" spans="1:6" ht="30" x14ac:dyDescent="0.25">
      <c r="A14" s="3" t="s">
        <v>39</v>
      </c>
      <c r="B14" s="3"/>
      <c r="C14" s="3"/>
      <c r="D14" s="7">
        <v>90</v>
      </c>
      <c r="E14" s="3" t="s">
        <v>64</v>
      </c>
      <c r="F14" s="3" t="s">
        <v>40</v>
      </c>
    </row>
    <row r="15" spans="1:6" ht="45" x14ac:dyDescent="0.25">
      <c r="A15" s="3" t="s">
        <v>39</v>
      </c>
      <c r="B15" s="3"/>
      <c r="C15" s="3"/>
      <c r="D15" s="7">
        <v>25.4</v>
      </c>
      <c r="E15" s="3" t="s">
        <v>64</v>
      </c>
      <c r="F15" s="6" t="s">
        <v>41</v>
      </c>
    </row>
    <row r="16" spans="1:6" ht="30" x14ac:dyDescent="0.25">
      <c r="A16" s="3" t="s">
        <v>39</v>
      </c>
      <c r="B16" s="3"/>
      <c r="C16" s="3"/>
      <c r="D16" s="7">
        <v>60</v>
      </c>
      <c r="E16" s="3" t="s">
        <v>64</v>
      </c>
      <c r="F16" s="3" t="s">
        <v>40</v>
      </c>
    </row>
    <row r="17" spans="1:6" ht="45" x14ac:dyDescent="0.25">
      <c r="A17" s="3" t="s">
        <v>39</v>
      </c>
      <c r="B17" s="3"/>
      <c r="C17" s="3"/>
      <c r="D17" s="7">
        <v>63.98</v>
      </c>
      <c r="E17" s="3" t="s">
        <v>64</v>
      </c>
      <c r="F17" s="6" t="s">
        <v>41</v>
      </c>
    </row>
    <row r="18" spans="1:6" ht="45" x14ac:dyDescent="0.25">
      <c r="A18" s="3" t="s">
        <v>39</v>
      </c>
      <c r="B18" s="3"/>
      <c r="C18" s="3"/>
      <c r="D18" s="7">
        <v>840</v>
      </c>
      <c r="E18" s="3" t="s">
        <v>14</v>
      </c>
      <c r="F18" s="3" t="s">
        <v>22</v>
      </c>
    </row>
    <row r="19" spans="1:6" ht="45" x14ac:dyDescent="0.25">
      <c r="A19" s="4" t="s">
        <v>4</v>
      </c>
      <c r="B19" s="3"/>
      <c r="C19" s="3"/>
      <c r="D19" s="7">
        <v>42</v>
      </c>
      <c r="E19" s="3" t="s">
        <v>14</v>
      </c>
      <c r="F19" s="3" t="s">
        <v>22</v>
      </c>
    </row>
    <row r="20" spans="1:6" ht="45" x14ac:dyDescent="0.25">
      <c r="A20" s="3" t="s">
        <v>160</v>
      </c>
      <c r="B20" s="3"/>
      <c r="C20" s="3"/>
      <c r="D20" s="7">
        <v>4.2</v>
      </c>
      <c r="E20" s="3" t="s">
        <v>14</v>
      </c>
      <c r="F20" s="3" t="s">
        <v>22</v>
      </c>
    </row>
    <row r="21" spans="1:6" ht="45" x14ac:dyDescent="0.25">
      <c r="A21" s="3" t="s">
        <v>172</v>
      </c>
      <c r="B21" s="3"/>
      <c r="C21" s="3"/>
      <c r="D21" s="7">
        <v>408</v>
      </c>
      <c r="E21" s="3" t="s">
        <v>14</v>
      </c>
      <c r="F21" s="3" t="s">
        <v>55</v>
      </c>
    </row>
    <row r="22" spans="1:6" ht="45" x14ac:dyDescent="0.25">
      <c r="A22" s="3" t="s">
        <v>172</v>
      </c>
      <c r="B22" s="3"/>
      <c r="C22" s="3"/>
      <c r="D22" s="7">
        <v>103.68</v>
      </c>
      <c r="E22" s="3" t="s">
        <v>65</v>
      </c>
      <c r="F22" s="3" t="s">
        <v>43</v>
      </c>
    </row>
    <row r="23" spans="1:6" ht="45" x14ac:dyDescent="0.25">
      <c r="A23" s="3" t="s">
        <v>172</v>
      </c>
      <c r="B23" s="3"/>
      <c r="C23" s="3"/>
      <c r="D23" s="7">
        <v>74.87</v>
      </c>
      <c r="E23" s="3" t="s">
        <v>65</v>
      </c>
      <c r="F23" s="3" t="s">
        <v>56</v>
      </c>
    </row>
    <row r="24" spans="1:6" ht="30" x14ac:dyDescent="0.25">
      <c r="A24" s="3" t="s">
        <v>172</v>
      </c>
      <c r="B24" s="3"/>
      <c r="C24" s="3"/>
      <c r="D24" s="7">
        <v>23.06</v>
      </c>
      <c r="E24" s="3" t="s">
        <v>64</v>
      </c>
      <c r="F24" s="3" t="s">
        <v>55</v>
      </c>
    </row>
    <row r="25" spans="1:6" ht="30" x14ac:dyDescent="0.25">
      <c r="A25" s="3" t="s">
        <v>172</v>
      </c>
      <c r="B25" s="3"/>
      <c r="C25" s="3"/>
      <c r="D25" s="7">
        <v>22.69</v>
      </c>
      <c r="E25" s="3" t="s">
        <v>64</v>
      </c>
      <c r="F25" s="3" t="s">
        <v>55</v>
      </c>
    </row>
    <row r="26" spans="1:6" ht="30" x14ac:dyDescent="0.25">
      <c r="A26" s="3" t="s">
        <v>173</v>
      </c>
      <c r="B26" s="3">
        <v>64151646889</v>
      </c>
      <c r="C26" s="3" t="s">
        <v>1</v>
      </c>
      <c r="D26" s="7">
        <v>3.5</v>
      </c>
      <c r="E26" s="3" t="s">
        <v>64</v>
      </c>
      <c r="F26" s="3" t="s">
        <v>30</v>
      </c>
    </row>
    <row r="27" spans="1:6" ht="45" x14ac:dyDescent="0.25">
      <c r="A27" s="3" t="s">
        <v>173</v>
      </c>
      <c r="B27" s="3">
        <v>64151646889</v>
      </c>
      <c r="C27" s="3" t="s">
        <v>1</v>
      </c>
      <c r="D27" s="7">
        <v>12.21</v>
      </c>
      <c r="E27" s="3" t="s">
        <v>65</v>
      </c>
      <c r="F27" s="3" t="s">
        <v>174</v>
      </c>
    </row>
    <row r="28" spans="1:6" ht="30" x14ac:dyDescent="0.25">
      <c r="A28" s="3" t="s">
        <v>72</v>
      </c>
      <c r="B28" s="3">
        <v>48092682308</v>
      </c>
      <c r="C28" s="3" t="s">
        <v>16</v>
      </c>
      <c r="D28" s="7">
        <v>101.65</v>
      </c>
      <c r="E28" s="3" t="s">
        <v>64</v>
      </c>
      <c r="F28" s="3" t="s">
        <v>17</v>
      </c>
    </row>
    <row r="29" spans="1:6" ht="45" x14ac:dyDescent="0.25">
      <c r="A29" s="4" t="s">
        <v>23</v>
      </c>
      <c r="B29" s="3">
        <v>13262076150</v>
      </c>
      <c r="C29" s="3" t="s">
        <v>1</v>
      </c>
      <c r="D29" s="7">
        <v>472.14</v>
      </c>
      <c r="E29" s="3" t="s">
        <v>14</v>
      </c>
      <c r="F29" s="3" t="s">
        <v>22</v>
      </c>
    </row>
    <row r="30" spans="1:6" ht="45" x14ac:dyDescent="0.25">
      <c r="A30" s="3" t="s">
        <v>34</v>
      </c>
      <c r="B30" s="3">
        <v>80769135230</v>
      </c>
      <c r="C30" s="3" t="s">
        <v>35</v>
      </c>
      <c r="D30" s="7">
        <v>337.5</v>
      </c>
      <c r="E30" s="3" t="s">
        <v>64</v>
      </c>
      <c r="F30" s="3" t="s">
        <v>88</v>
      </c>
    </row>
    <row r="31" spans="1:6" ht="30" x14ac:dyDescent="0.25">
      <c r="A31" s="3" t="s">
        <v>93</v>
      </c>
      <c r="B31" s="3">
        <v>95970838122</v>
      </c>
      <c r="C31" s="3" t="s">
        <v>16</v>
      </c>
      <c r="D31" s="7">
        <v>39.14</v>
      </c>
      <c r="E31" s="3" t="s">
        <v>64</v>
      </c>
      <c r="F31" s="3" t="s">
        <v>17</v>
      </c>
    </row>
    <row r="32" spans="1:6" ht="30" x14ac:dyDescent="0.25">
      <c r="A32" s="3" t="s">
        <v>11</v>
      </c>
      <c r="B32" s="3">
        <v>14506572540</v>
      </c>
      <c r="C32" s="3" t="s">
        <v>1</v>
      </c>
      <c r="D32" s="5">
        <v>284.85000000000002</v>
      </c>
      <c r="E32" s="3" t="s">
        <v>61</v>
      </c>
      <c r="F32" s="3" t="s">
        <v>12</v>
      </c>
    </row>
    <row r="33" spans="1:6" ht="45" x14ac:dyDescent="0.25">
      <c r="A33" s="3" t="s">
        <v>39</v>
      </c>
      <c r="B33" s="3"/>
      <c r="C33" s="3"/>
      <c r="D33" s="7">
        <v>150</v>
      </c>
      <c r="E33" s="3" t="s">
        <v>14</v>
      </c>
      <c r="F33" s="3" t="s">
        <v>44</v>
      </c>
    </row>
    <row r="34" spans="1:6" ht="45" x14ac:dyDescent="0.25">
      <c r="A34" s="3" t="s">
        <v>3</v>
      </c>
      <c r="B34" s="3"/>
      <c r="C34" s="3"/>
      <c r="D34" s="7">
        <v>84233.58</v>
      </c>
      <c r="E34" s="3" t="s">
        <v>57</v>
      </c>
      <c r="F34" s="3" t="s">
        <v>55</v>
      </c>
    </row>
    <row r="35" spans="1:6" ht="48" customHeight="1" x14ac:dyDescent="0.25">
      <c r="A35" s="3" t="s">
        <v>3</v>
      </c>
      <c r="B35" s="3"/>
      <c r="C35" s="3"/>
      <c r="D35" s="7">
        <v>13898.59</v>
      </c>
      <c r="E35" s="3" t="s">
        <v>57</v>
      </c>
      <c r="F35" s="3" t="s">
        <v>56</v>
      </c>
    </row>
    <row r="36" spans="1:6" ht="45" x14ac:dyDescent="0.25">
      <c r="A36" s="3" t="s">
        <v>39</v>
      </c>
      <c r="B36" s="3"/>
      <c r="C36" s="3"/>
      <c r="D36" s="7">
        <v>173.3</v>
      </c>
      <c r="E36" s="3" t="s">
        <v>57</v>
      </c>
      <c r="F36" s="3" t="s">
        <v>59</v>
      </c>
    </row>
    <row r="37" spans="1:6" ht="45" x14ac:dyDescent="0.25">
      <c r="A37" s="3" t="s">
        <v>39</v>
      </c>
      <c r="B37" s="3"/>
      <c r="C37" s="3"/>
      <c r="D37" s="7">
        <v>82.62</v>
      </c>
      <c r="E37" s="3" t="s">
        <v>57</v>
      </c>
      <c r="F37" s="3" t="s">
        <v>59</v>
      </c>
    </row>
    <row r="38" spans="1:6" ht="45" x14ac:dyDescent="0.25">
      <c r="A38" s="3" t="s">
        <v>39</v>
      </c>
      <c r="B38" s="3"/>
      <c r="C38" s="3"/>
      <c r="D38" s="7">
        <v>541.08000000000004</v>
      </c>
      <c r="E38" s="3" t="s">
        <v>57</v>
      </c>
      <c r="F38" s="3" t="s">
        <v>59</v>
      </c>
    </row>
    <row r="39" spans="1:6" ht="33.950000000000003" customHeight="1" x14ac:dyDescent="0.25">
      <c r="A39" s="22" t="s">
        <v>62</v>
      </c>
      <c r="B39" s="23"/>
      <c r="C39" s="24"/>
      <c r="D39" s="13">
        <f>SUM(D8:D38)</f>
        <v>104841.78</v>
      </c>
    </row>
    <row r="50" spans="5:5" ht="33.950000000000003" customHeight="1" x14ac:dyDescent="0.25">
      <c r="E50" s="11"/>
    </row>
  </sheetData>
  <sheetProtection algorithmName="SHA-512" hashValue="tDlhAtGO8DjyDijVnx5EBXVxSD4zml6ujDP6yUeRStkM0hYJYtG1+g+fdXSxD0CPuCHCMVUafIqv31YbURsFLA==" saltValue="L0Oqiw44pMIMxhOO/rxg0Q==" spinCount="100000" sheet="1" objects="1" scenarios="1"/>
  <autoFilter ref="F8:F38"/>
  <mergeCells count="3">
    <mergeCell ref="A5:F5"/>
    <mergeCell ref="A6:F6"/>
    <mergeCell ref="A39:C39"/>
  </mergeCells>
  <pageMargins left="0.7" right="0.7" top="0.75" bottom="0.75" header="0.3" footer="0.3"/>
  <pageSetup paperSize="9"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52"/>
  <sheetViews>
    <sheetView showGridLines="0" view="pageLayout" topLeftCell="A34" zoomScaleNormal="100" workbookViewId="0">
      <selection activeCell="A38" sqref="A38:F40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7" width="0.28515625" style="1" customWidth="1"/>
    <col min="8" max="10" width="9.42578125" style="1" customWidth="1"/>
    <col min="11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5" t="s">
        <v>10</v>
      </c>
      <c r="B5" s="16"/>
      <c r="C5" s="16"/>
      <c r="D5" s="16"/>
      <c r="E5" s="16"/>
      <c r="F5" s="16"/>
    </row>
    <row r="6" spans="1:6" ht="44.1" customHeight="1" thickBot="1" x14ac:dyDescent="0.3">
      <c r="A6" s="17" t="s">
        <v>63</v>
      </c>
      <c r="B6" s="17"/>
      <c r="C6" s="17"/>
      <c r="D6" s="17"/>
      <c r="E6" s="17"/>
      <c r="F6" s="17"/>
    </row>
    <row r="7" spans="1:6" ht="33.950000000000003" customHeight="1" thickBot="1" x14ac:dyDescent="0.3">
      <c r="A7" s="8" t="s">
        <v>6</v>
      </c>
      <c r="B7" s="9" t="s">
        <v>7</v>
      </c>
      <c r="C7" s="9" t="s">
        <v>8</v>
      </c>
      <c r="D7" s="9" t="s">
        <v>0</v>
      </c>
      <c r="E7" s="9" t="s">
        <v>13</v>
      </c>
      <c r="F7" s="9" t="s">
        <v>9</v>
      </c>
    </row>
    <row r="8" spans="1:6" ht="30" x14ac:dyDescent="0.25">
      <c r="A8" s="4" t="s">
        <v>25</v>
      </c>
      <c r="B8" s="3">
        <v>95970838122</v>
      </c>
      <c r="C8" s="3" t="s">
        <v>16</v>
      </c>
      <c r="D8" s="7">
        <v>19.39</v>
      </c>
      <c r="E8" s="3" t="s">
        <v>64</v>
      </c>
      <c r="F8" s="3" t="s">
        <v>86</v>
      </c>
    </row>
    <row r="9" spans="1:6" ht="45" x14ac:dyDescent="0.25">
      <c r="A9" s="3" t="s">
        <v>21</v>
      </c>
      <c r="B9" s="3">
        <v>84154988927</v>
      </c>
      <c r="C9" s="3" t="s">
        <v>16</v>
      </c>
      <c r="D9" s="7">
        <f>71.82+117.81+118.44</f>
        <v>308.07</v>
      </c>
      <c r="E9" s="3" t="s">
        <v>65</v>
      </c>
      <c r="F9" s="3" t="s">
        <v>22</v>
      </c>
    </row>
    <row r="10" spans="1:6" ht="45" x14ac:dyDescent="0.25">
      <c r="A10" s="3" t="s">
        <v>66</v>
      </c>
      <c r="B10" s="3">
        <v>75665455333</v>
      </c>
      <c r="C10" s="3" t="s">
        <v>1</v>
      </c>
      <c r="D10" s="7">
        <v>751.8</v>
      </c>
      <c r="E10" s="3" t="s">
        <v>65</v>
      </c>
      <c r="F10" s="3" t="s">
        <v>22</v>
      </c>
    </row>
    <row r="11" spans="1:6" ht="30" x14ac:dyDescent="0.25">
      <c r="A11" s="3" t="s">
        <v>67</v>
      </c>
      <c r="B11" s="3">
        <v>42498365000</v>
      </c>
      <c r="C11" s="3" t="s">
        <v>16</v>
      </c>
      <c r="D11" s="7">
        <v>346.01</v>
      </c>
      <c r="E11" s="3" t="s">
        <v>64</v>
      </c>
      <c r="F11" s="3" t="s">
        <v>86</v>
      </c>
    </row>
    <row r="12" spans="1:6" ht="45" x14ac:dyDescent="0.25">
      <c r="A12" s="3" t="s">
        <v>68</v>
      </c>
      <c r="B12" s="3">
        <v>81240702858</v>
      </c>
      <c r="C12" s="3" t="s">
        <v>1</v>
      </c>
      <c r="D12" s="7">
        <v>2628</v>
      </c>
      <c r="E12" s="3" t="s">
        <v>65</v>
      </c>
      <c r="F12" s="3" t="s">
        <v>49</v>
      </c>
    </row>
    <row r="13" spans="1:6" ht="30" x14ac:dyDescent="0.25">
      <c r="A13" s="4" t="s">
        <v>69</v>
      </c>
      <c r="B13" s="3">
        <v>90464311839</v>
      </c>
      <c r="C13" s="3" t="s">
        <v>16</v>
      </c>
      <c r="D13" s="7">
        <v>23.96</v>
      </c>
      <c r="E13" s="3" t="s">
        <v>64</v>
      </c>
      <c r="F13" s="3" t="s">
        <v>87</v>
      </c>
    </row>
    <row r="14" spans="1:6" ht="45" x14ac:dyDescent="0.25">
      <c r="A14" s="3" t="s">
        <v>3</v>
      </c>
      <c r="B14" s="3"/>
      <c r="C14" s="3"/>
      <c r="D14" s="7">
        <v>616.94000000000005</v>
      </c>
      <c r="E14" s="3" t="s">
        <v>64</v>
      </c>
      <c r="F14" s="3" t="s">
        <v>43</v>
      </c>
    </row>
    <row r="15" spans="1:6" ht="30" x14ac:dyDescent="0.25">
      <c r="A15" s="4" t="s">
        <v>39</v>
      </c>
      <c r="B15" s="3"/>
      <c r="C15" s="3"/>
      <c r="D15" s="7">
        <v>15</v>
      </c>
      <c r="E15" s="3" t="s">
        <v>64</v>
      </c>
      <c r="F15" s="3" t="s">
        <v>40</v>
      </c>
    </row>
    <row r="16" spans="1:6" ht="45" x14ac:dyDescent="0.25">
      <c r="A16" s="3" t="s">
        <v>39</v>
      </c>
      <c r="B16" s="3"/>
      <c r="C16" s="3"/>
      <c r="D16" s="7">
        <f>10.12+146.45</f>
        <v>156.57</v>
      </c>
      <c r="E16" s="3" t="s">
        <v>64</v>
      </c>
      <c r="F16" s="6" t="s">
        <v>41</v>
      </c>
    </row>
    <row r="17" spans="1:6" ht="45" x14ac:dyDescent="0.25">
      <c r="A17" s="3" t="s">
        <v>70</v>
      </c>
      <c r="B17" s="3">
        <v>20758715625</v>
      </c>
      <c r="C17" s="3" t="s">
        <v>71</v>
      </c>
      <c r="D17" s="7">
        <v>40</v>
      </c>
      <c r="E17" s="3" t="s">
        <v>64</v>
      </c>
      <c r="F17" s="3" t="s">
        <v>88</v>
      </c>
    </row>
    <row r="18" spans="1:6" ht="30" x14ac:dyDescent="0.25">
      <c r="A18" s="3" t="s">
        <v>38</v>
      </c>
      <c r="B18" s="3">
        <v>87311810356</v>
      </c>
      <c r="C18" s="3" t="s">
        <v>2</v>
      </c>
      <c r="D18" s="7">
        <f>7.6+10.94</f>
        <v>18.54</v>
      </c>
      <c r="E18" s="3" t="s">
        <v>64</v>
      </c>
      <c r="F18" s="3" t="s">
        <v>30</v>
      </c>
    </row>
    <row r="19" spans="1:6" ht="30" x14ac:dyDescent="0.25">
      <c r="A19" s="3" t="s">
        <v>72</v>
      </c>
      <c r="B19" s="3">
        <v>48092682308</v>
      </c>
      <c r="C19" s="3" t="s">
        <v>16</v>
      </c>
      <c r="D19" s="7">
        <f>79.8+75+75</f>
        <v>229.8</v>
      </c>
      <c r="E19" s="3" t="s">
        <v>64</v>
      </c>
      <c r="F19" s="3" t="s">
        <v>17</v>
      </c>
    </row>
    <row r="20" spans="1:6" ht="45" x14ac:dyDescent="0.25">
      <c r="A20" s="4" t="s">
        <v>25</v>
      </c>
      <c r="B20" s="3">
        <v>95970838122</v>
      </c>
      <c r="C20" s="3" t="s">
        <v>16</v>
      </c>
      <c r="D20" s="7">
        <f>10.55+56.53+56.33+138.22+64.79</f>
        <v>326.42</v>
      </c>
      <c r="E20" s="3" t="s">
        <v>64</v>
      </c>
      <c r="F20" s="3" t="s">
        <v>24</v>
      </c>
    </row>
    <row r="21" spans="1:6" ht="30" x14ac:dyDescent="0.25">
      <c r="A21" s="4" t="s">
        <v>25</v>
      </c>
      <c r="B21" s="3">
        <v>95970838122</v>
      </c>
      <c r="C21" s="3" t="s">
        <v>16</v>
      </c>
      <c r="D21" s="7">
        <v>168.35</v>
      </c>
      <c r="E21" s="3" t="s">
        <v>64</v>
      </c>
      <c r="F21" s="3" t="s">
        <v>17</v>
      </c>
    </row>
    <row r="22" spans="1:6" ht="30" x14ac:dyDescent="0.25">
      <c r="A22" s="3" t="s">
        <v>73</v>
      </c>
      <c r="B22" s="12" t="s">
        <v>82</v>
      </c>
      <c r="C22" s="3" t="s">
        <v>16</v>
      </c>
      <c r="D22" s="7">
        <v>132</v>
      </c>
      <c r="E22" s="3" t="s">
        <v>64</v>
      </c>
      <c r="F22" s="3" t="s">
        <v>17</v>
      </c>
    </row>
    <row r="23" spans="1:6" ht="30" x14ac:dyDescent="0.25">
      <c r="A23" s="3" t="s">
        <v>36</v>
      </c>
      <c r="B23" s="3">
        <v>70133616033</v>
      </c>
      <c r="C23" s="3" t="s">
        <v>1</v>
      </c>
      <c r="D23" s="7">
        <v>77.09</v>
      </c>
      <c r="E23" s="3" t="s">
        <v>64</v>
      </c>
      <c r="F23" s="3" t="s">
        <v>37</v>
      </c>
    </row>
    <row r="24" spans="1:6" ht="30" x14ac:dyDescent="0.25">
      <c r="A24" s="4" t="s">
        <v>25</v>
      </c>
      <c r="B24" s="3">
        <v>95970838122</v>
      </c>
      <c r="C24" s="3" t="s">
        <v>16</v>
      </c>
      <c r="D24" s="7">
        <v>28.25</v>
      </c>
      <c r="E24" s="3" t="s">
        <v>64</v>
      </c>
      <c r="F24" s="3" t="s">
        <v>89</v>
      </c>
    </row>
    <row r="25" spans="1:6" ht="45" x14ac:dyDescent="0.25">
      <c r="A25" s="3" t="s">
        <v>18</v>
      </c>
      <c r="B25" s="3" t="s">
        <v>19</v>
      </c>
      <c r="C25" s="3" t="s">
        <v>20</v>
      </c>
      <c r="D25" s="7">
        <v>209.53</v>
      </c>
      <c r="E25" s="3" t="s">
        <v>65</v>
      </c>
      <c r="F25" s="3" t="s">
        <v>22</v>
      </c>
    </row>
    <row r="26" spans="1:6" ht="30" x14ac:dyDescent="0.25">
      <c r="A26" s="3" t="s">
        <v>18</v>
      </c>
      <c r="B26" s="3" t="s">
        <v>19</v>
      </c>
      <c r="C26" s="3" t="s">
        <v>20</v>
      </c>
      <c r="D26" s="7">
        <v>4</v>
      </c>
      <c r="E26" s="3" t="s">
        <v>64</v>
      </c>
      <c r="F26" s="3" t="s">
        <v>30</v>
      </c>
    </row>
    <row r="27" spans="1:6" ht="30" x14ac:dyDescent="0.25">
      <c r="A27" s="3" t="s">
        <v>74</v>
      </c>
      <c r="B27" s="3">
        <v>51955689490</v>
      </c>
      <c r="C27" s="3" t="s">
        <v>75</v>
      </c>
      <c r="D27" s="7">
        <v>162.11000000000001</v>
      </c>
      <c r="E27" s="3" t="s">
        <v>64</v>
      </c>
      <c r="F27" s="3" t="s">
        <v>17</v>
      </c>
    </row>
    <row r="28" spans="1:6" ht="45" x14ac:dyDescent="0.25">
      <c r="A28" s="3" t="s">
        <v>74</v>
      </c>
      <c r="B28" s="3">
        <v>51955689490</v>
      </c>
      <c r="C28" s="3" t="s">
        <v>75</v>
      </c>
      <c r="D28" s="7">
        <v>141.75</v>
      </c>
      <c r="E28" s="3" t="s">
        <v>65</v>
      </c>
      <c r="F28" s="3" t="s">
        <v>22</v>
      </c>
    </row>
    <row r="29" spans="1:6" ht="45" x14ac:dyDescent="0.25">
      <c r="A29" s="3" t="s">
        <v>39</v>
      </c>
      <c r="B29" s="3"/>
      <c r="C29" s="3"/>
      <c r="D29" s="7">
        <f>3360+12792</f>
        <v>16152</v>
      </c>
      <c r="E29" s="3" t="s">
        <v>65</v>
      </c>
      <c r="F29" s="3" t="s">
        <v>90</v>
      </c>
    </row>
    <row r="30" spans="1:6" ht="45" x14ac:dyDescent="0.25">
      <c r="A30" s="3" t="s">
        <v>76</v>
      </c>
      <c r="B30" s="3" t="s">
        <v>77</v>
      </c>
      <c r="C30" s="3" t="s">
        <v>78</v>
      </c>
      <c r="D30" s="7">
        <v>29190.7</v>
      </c>
      <c r="E30" s="3" t="s">
        <v>65</v>
      </c>
      <c r="F30" s="3" t="s">
        <v>22</v>
      </c>
    </row>
    <row r="31" spans="1:6" ht="30" x14ac:dyDescent="0.25">
      <c r="A31" s="3" t="s">
        <v>15</v>
      </c>
      <c r="B31" s="3">
        <v>13246844539</v>
      </c>
      <c r="C31" s="3" t="s">
        <v>16</v>
      </c>
      <c r="D31" s="7">
        <v>33.9</v>
      </c>
      <c r="E31" s="3" t="s">
        <v>64</v>
      </c>
      <c r="F31" s="3" t="s">
        <v>17</v>
      </c>
    </row>
    <row r="32" spans="1:6" ht="30" x14ac:dyDescent="0.25">
      <c r="A32" s="3" t="s">
        <v>5</v>
      </c>
      <c r="B32" s="3">
        <v>85821130368</v>
      </c>
      <c r="C32" s="3" t="s">
        <v>1</v>
      </c>
      <c r="D32" s="5">
        <v>1.66</v>
      </c>
      <c r="E32" s="3" t="s">
        <v>61</v>
      </c>
      <c r="F32" s="6" t="s">
        <v>27</v>
      </c>
    </row>
    <row r="33" spans="1:6" ht="45" x14ac:dyDescent="0.25">
      <c r="A33" s="3" t="s">
        <v>79</v>
      </c>
      <c r="B33" s="3">
        <v>58698145433</v>
      </c>
      <c r="C33" s="3" t="s">
        <v>16</v>
      </c>
      <c r="D33" s="7">
        <v>199</v>
      </c>
      <c r="E33" s="3" t="s">
        <v>64</v>
      </c>
      <c r="F33" s="3" t="s">
        <v>22</v>
      </c>
    </row>
    <row r="34" spans="1:6" ht="45" x14ac:dyDescent="0.25">
      <c r="A34" s="3" t="s">
        <v>80</v>
      </c>
      <c r="B34" s="12" t="s">
        <v>81</v>
      </c>
      <c r="C34" s="3" t="s">
        <v>16</v>
      </c>
      <c r="D34" s="7">
        <v>86.54</v>
      </c>
      <c r="E34" s="3" t="s">
        <v>65</v>
      </c>
      <c r="F34" s="3" t="s">
        <v>22</v>
      </c>
    </row>
    <row r="35" spans="1:6" ht="45" x14ac:dyDescent="0.25">
      <c r="A35" s="3" t="s">
        <v>83</v>
      </c>
      <c r="B35" s="3" t="s">
        <v>84</v>
      </c>
      <c r="C35" s="3" t="s">
        <v>85</v>
      </c>
      <c r="D35" s="7">
        <v>3750</v>
      </c>
      <c r="E35" s="3" t="s">
        <v>65</v>
      </c>
      <c r="F35" s="3" t="s">
        <v>91</v>
      </c>
    </row>
    <row r="36" spans="1:6" ht="45" x14ac:dyDescent="0.25">
      <c r="A36" s="3" t="s">
        <v>3</v>
      </c>
      <c r="B36" s="3"/>
      <c r="C36" s="3"/>
      <c r="D36" s="7">
        <v>73551.75</v>
      </c>
      <c r="E36" s="3" t="s">
        <v>57</v>
      </c>
      <c r="F36" s="3" t="s">
        <v>55</v>
      </c>
    </row>
    <row r="37" spans="1:6" ht="45" x14ac:dyDescent="0.25">
      <c r="A37" s="3" t="s">
        <v>3</v>
      </c>
      <c r="B37" s="3"/>
      <c r="C37" s="3"/>
      <c r="D37" s="7">
        <v>12136.03</v>
      </c>
      <c r="E37" s="3" t="s">
        <v>57</v>
      </c>
      <c r="F37" s="3" t="s">
        <v>56</v>
      </c>
    </row>
    <row r="38" spans="1:6" ht="45" x14ac:dyDescent="0.25">
      <c r="A38" s="3" t="s">
        <v>39</v>
      </c>
      <c r="B38" s="3"/>
      <c r="C38" s="3"/>
      <c r="D38" s="7">
        <v>40.15</v>
      </c>
      <c r="E38" s="3" t="s">
        <v>57</v>
      </c>
      <c r="F38" s="3" t="s">
        <v>59</v>
      </c>
    </row>
    <row r="39" spans="1:6" ht="45" x14ac:dyDescent="0.25">
      <c r="A39" s="3" t="s">
        <v>39</v>
      </c>
      <c r="B39" s="3"/>
      <c r="C39" s="3"/>
      <c r="D39" s="7">
        <v>78.38</v>
      </c>
      <c r="E39" s="3" t="s">
        <v>57</v>
      </c>
      <c r="F39" s="3" t="s">
        <v>59</v>
      </c>
    </row>
    <row r="40" spans="1:6" ht="45" x14ac:dyDescent="0.25">
      <c r="A40" s="3" t="s">
        <v>39</v>
      </c>
      <c r="B40" s="3"/>
      <c r="C40" s="3"/>
      <c r="D40" s="7">
        <v>345.58</v>
      </c>
      <c r="E40" s="3" t="s">
        <v>57</v>
      </c>
      <c r="F40" s="3" t="s">
        <v>59</v>
      </c>
    </row>
    <row r="41" spans="1:6" ht="33.950000000000003" customHeight="1" x14ac:dyDescent="0.25">
      <c r="A41" s="19" t="s">
        <v>62</v>
      </c>
      <c r="B41" s="20"/>
      <c r="C41" s="21"/>
      <c r="D41" s="10">
        <f>SUM(D8:D40)</f>
        <v>141969.26999999999</v>
      </c>
    </row>
    <row r="52" spans="5:5" ht="33.950000000000003" customHeight="1" x14ac:dyDescent="0.25">
      <c r="E52" s="11"/>
    </row>
  </sheetData>
  <sheetProtection algorithmName="SHA-512" hashValue="QvxME3naVtEpUth5TfXZ7S2pyY21yp8nrJvSUqzPKgfyjIEVYP+QYBtmOxj6qAjuc1aH5KYvaReGHVRCssv5rg==" saltValue="Fauq/uRkmwHl4PYQVX0LDQ==" spinCount="100000" sheet="1" objects="1" scenarios="1"/>
  <autoFilter ref="A7:F7"/>
  <mergeCells count="3">
    <mergeCell ref="A5:F5"/>
    <mergeCell ref="A6:F6"/>
    <mergeCell ref="A41:C41"/>
  </mergeCells>
  <pageMargins left="0.7" right="0.7" top="0.75" bottom="0.75" header="0.3" footer="0.3"/>
  <pageSetup paperSize="9" scale="4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66"/>
  <sheetViews>
    <sheetView showGridLines="0" view="pageLayout" topLeftCell="A46" zoomScaleNormal="100" workbookViewId="0">
      <selection activeCell="D54" sqref="D54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7" width="0.28515625" style="1" customWidth="1"/>
    <col min="8" max="10" width="9.42578125" style="1" customWidth="1"/>
    <col min="11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5" t="s">
        <v>10</v>
      </c>
      <c r="B5" s="16"/>
      <c r="C5" s="16"/>
      <c r="D5" s="16"/>
      <c r="E5" s="16"/>
      <c r="F5" s="16"/>
    </row>
    <row r="6" spans="1:6" ht="44.1" customHeight="1" thickBot="1" x14ac:dyDescent="0.3">
      <c r="A6" s="17" t="s">
        <v>92</v>
      </c>
      <c r="B6" s="17"/>
      <c r="C6" s="17"/>
      <c r="D6" s="17"/>
      <c r="E6" s="17"/>
      <c r="F6" s="17"/>
    </row>
    <row r="7" spans="1:6" ht="33.950000000000003" customHeight="1" thickBot="1" x14ac:dyDescent="0.3">
      <c r="A7" s="8" t="s">
        <v>6</v>
      </c>
      <c r="B7" s="9" t="s">
        <v>7</v>
      </c>
      <c r="C7" s="9" t="s">
        <v>8</v>
      </c>
      <c r="D7" s="9" t="s">
        <v>0</v>
      </c>
      <c r="E7" s="9" t="s">
        <v>13</v>
      </c>
      <c r="F7" s="9" t="s">
        <v>9</v>
      </c>
    </row>
    <row r="8" spans="1:6" ht="45" x14ac:dyDescent="0.25">
      <c r="A8" s="4" t="s">
        <v>23</v>
      </c>
      <c r="B8" s="3">
        <v>13262076150</v>
      </c>
      <c r="C8" s="3" t="s">
        <v>1</v>
      </c>
      <c r="D8" s="7">
        <v>577.94000000000005</v>
      </c>
      <c r="E8" s="3" t="s">
        <v>14</v>
      </c>
      <c r="F8" s="3" t="s">
        <v>22</v>
      </c>
    </row>
    <row r="9" spans="1:6" ht="30" x14ac:dyDescent="0.25">
      <c r="A9" s="3" t="s">
        <v>93</v>
      </c>
      <c r="B9" s="3">
        <v>95970838122</v>
      </c>
      <c r="C9" s="3" t="s">
        <v>16</v>
      </c>
      <c r="D9" s="7">
        <f>62.18+15.6+21.67+53.9</f>
        <v>153.35</v>
      </c>
      <c r="E9" s="3" t="s">
        <v>64</v>
      </c>
      <c r="F9" s="3" t="s">
        <v>89</v>
      </c>
    </row>
    <row r="10" spans="1:6" ht="45" x14ac:dyDescent="0.25">
      <c r="A10" s="3" t="s">
        <v>21</v>
      </c>
      <c r="B10" s="3">
        <v>84154988927</v>
      </c>
      <c r="C10" s="3" t="s">
        <v>16</v>
      </c>
      <c r="D10" s="7">
        <f>118.44+118.44+68.67+68.67</f>
        <v>374.22</v>
      </c>
      <c r="E10" s="3" t="s">
        <v>65</v>
      </c>
      <c r="F10" s="3" t="s">
        <v>22</v>
      </c>
    </row>
    <row r="11" spans="1:6" ht="30" x14ac:dyDescent="0.25">
      <c r="A11" s="3" t="s">
        <v>73</v>
      </c>
      <c r="B11" s="3">
        <v>9396542693</v>
      </c>
      <c r="C11" s="3" t="s">
        <v>16</v>
      </c>
      <c r="D11" s="7">
        <v>76.83</v>
      </c>
      <c r="E11" s="3" t="s">
        <v>64</v>
      </c>
      <c r="F11" s="3" t="s">
        <v>17</v>
      </c>
    </row>
    <row r="12" spans="1:6" ht="30" x14ac:dyDescent="0.25">
      <c r="A12" s="3" t="s">
        <v>94</v>
      </c>
      <c r="B12" s="3">
        <v>40897098424</v>
      </c>
      <c r="C12" s="3" t="s">
        <v>16</v>
      </c>
      <c r="D12" s="7">
        <v>41.25</v>
      </c>
      <c r="E12" s="3" t="s">
        <v>64</v>
      </c>
      <c r="F12" s="3" t="s">
        <v>95</v>
      </c>
    </row>
    <row r="13" spans="1:6" ht="45" x14ac:dyDescent="0.25">
      <c r="A13" s="4" t="s">
        <v>96</v>
      </c>
      <c r="B13" s="3">
        <v>23327145588</v>
      </c>
      <c r="C13" s="3" t="s">
        <v>97</v>
      </c>
      <c r="D13" s="7">
        <v>37.200000000000003</v>
      </c>
      <c r="E13" s="3" t="s">
        <v>64</v>
      </c>
      <c r="F13" s="3" t="s">
        <v>22</v>
      </c>
    </row>
    <row r="14" spans="1:6" ht="30" x14ac:dyDescent="0.25">
      <c r="A14" s="3" t="s">
        <v>98</v>
      </c>
      <c r="B14" s="3">
        <v>64546066176</v>
      </c>
      <c r="C14" s="3" t="s">
        <v>1</v>
      </c>
      <c r="D14" s="7">
        <f>30.46+19.99+7.25</f>
        <v>57.7</v>
      </c>
      <c r="E14" s="3" t="s">
        <v>64</v>
      </c>
      <c r="F14" s="3" t="s">
        <v>87</v>
      </c>
    </row>
    <row r="15" spans="1:6" ht="30" x14ac:dyDescent="0.25">
      <c r="A15" s="3" t="s">
        <v>72</v>
      </c>
      <c r="B15" s="3">
        <v>48092682308</v>
      </c>
      <c r="C15" s="3" t="s">
        <v>16</v>
      </c>
      <c r="D15" s="7">
        <f>5.5+159</f>
        <v>164.5</v>
      </c>
      <c r="E15" s="3" t="s">
        <v>64</v>
      </c>
      <c r="F15" s="3" t="s">
        <v>17</v>
      </c>
    </row>
    <row r="16" spans="1:6" ht="30" x14ac:dyDescent="0.25">
      <c r="A16" s="3" t="s">
        <v>11</v>
      </c>
      <c r="B16" s="3">
        <v>14506572540</v>
      </c>
      <c r="C16" s="3" t="s">
        <v>1</v>
      </c>
      <c r="D16" s="5">
        <f>317.39+317.39</f>
        <v>634.78</v>
      </c>
      <c r="E16" s="3" t="s">
        <v>61</v>
      </c>
      <c r="F16" s="3" t="s">
        <v>12</v>
      </c>
    </row>
    <row r="17" spans="1:6" ht="45" x14ac:dyDescent="0.25">
      <c r="A17" s="3" t="s">
        <v>99</v>
      </c>
      <c r="B17" s="3">
        <v>51734905647</v>
      </c>
      <c r="C17" s="3" t="s">
        <v>16</v>
      </c>
      <c r="D17" s="7">
        <v>407.03</v>
      </c>
      <c r="E17" s="3" t="s">
        <v>61</v>
      </c>
      <c r="F17" s="3" t="s">
        <v>124</v>
      </c>
    </row>
    <row r="18" spans="1:6" ht="45" x14ac:dyDescent="0.25">
      <c r="A18" s="3" t="s">
        <v>72</v>
      </c>
      <c r="B18" s="3">
        <v>48092682308</v>
      </c>
      <c r="C18" s="3" t="s">
        <v>16</v>
      </c>
      <c r="D18" s="7">
        <v>45.26</v>
      </c>
      <c r="E18" s="3" t="s">
        <v>64</v>
      </c>
      <c r="F18" s="3" t="s">
        <v>125</v>
      </c>
    </row>
    <row r="19" spans="1:6" ht="45" x14ac:dyDescent="0.25">
      <c r="A19" s="3" t="s">
        <v>100</v>
      </c>
      <c r="B19" s="3">
        <v>97907935118</v>
      </c>
      <c r="C19" s="3" t="s">
        <v>1</v>
      </c>
      <c r="D19" s="7">
        <v>70</v>
      </c>
      <c r="E19" s="3" t="s">
        <v>14</v>
      </c>
      <c r="F19" s="3" t="s">
        <v>22</v>
      </c>
    </row>
    <row r="20" spans="1:6" ht="30" x14ac:dyDescent="0.25">
      <c r="A20" s="4" t="s">
        <v>101</v>
      </c>
      <c r="B20" s="12" t="s">
        <v>102</v>
      </c>
      <c r="C20" s="3" t="s">
        <v>16</v>
      </c>
      <c r="D20" s="7">
        <v>55</v>
      </c>
      <c r="E20" s="3" t="s">
        <v>61</v>
      </c>
      <c r="F20" s="3" t="s">
        <v>17</v>
      </c>
    </row>
    <row r="21" spans="1:6" ht="45" x14ac:dyDescent="0.25">
      <c r="A21" s="3" t="s">
        <v>93</v>
      </c>
      <c r="B21" s="3">
        <v>95970838122</v>
      </c>
      <c r="C21" s="3" t="s">
        <v>16</v>
      </c>
      <c r="D21" s="7">
        <f>13.25+30.31</f>
        <v>43.56</v>
      </c>
      <c r="E21" s="3" t="s">
        <v>64</v>
      </c>
      <c r="F21" s="3" t="s">
        <v>22</v>
      </c>
    </row>
    <row r="22" spans="1:6" ht="30" x14ac:dyDescent="0.25">
      <c r="A22" s="3" t="s">
        <v>93</v>
      </c>
      <c r="B22" s="3">
        <v>95970838122</v>
      </c>
      <c r="C22" s="3" t="s">
        <v>16</v>
      </c>
      <c r="D22" s="7">
        <f>48.15+121.81</f>
        <v>169.96</v>
      </c>
      <c r="E22" s="3" t="s">
        <v>64</v>
      </c>
      <c r="F22" s="3" t="s">
        <v>17</v>
      </c>
    </row>
    <row r="23" spans="1:6" ht="45" x14ac:dyDescent="0.25">
      <c r="A23" s="3" t="s">
        <v>93</v>
      </c>
      <c r="B23" s="3">
        <v>95970838122</v>
      </c>
      <c r="C23" s="3" t="s">
        <v>16</v>
      </c>
      <c r="D23" s="7">
        <f>35.17+125.99+46.93+11.95</f>
        <v>220.04</v>
      </c>
      <c r="E23" s="3" t="s">
        <v>64</v>
      </c>
      <c r="F23" s="3" t="s">
        <v>24</v>
      </c>
    </row>
    <row r="24" spans="1:6" ht="30" x14ac:dyDescent="0.25">
      <c r="A24" s="4" t="s">
        <v>103</v>
      </c>
      <c r="B24" s="3">
        <v>80947211460</v>
      </c>
      <c r="C24" s="3" t="s">
        <v>104</v>
      </c>
      <c r="D24" s="7">
        <v>89.59</v>
      </c>
      <c r="E24" s="3" t="s">
        <v>61</v>
      </c>
      <c r="F24" s="3" t="s">
        <v>12</v>
      </c>
    </row>
    <row r="25" spans="1:6" ht="45" x14ac:dyDescent="0.25">
      <c r="A25" s="3" t="s">
        <v>105</v>
      </c>
      <c r="B25" s="3">
        <v>60174672203</v>
      </c>
      <c r="C25" s="3" t="s">
        <v>106</v>
      </c>
      <c r="D25" s="7">
        <v>75</v>
      </c>
      <c r="E25" s="3" t="s">
        <v>61</v>
      </c>
      <c r="F25" s="3" t="s">
        <v>126</v>
      </c>
    </row>
    <row r="26" spans="1:6" ht="45" x14ac:dyDescent="0.25">
      <c r="A26" s="3" t="s">
        <v>105</v>
      </c>
      <c r="B26" s="3">
        <v>60174672203</v>
      </c>
      <c r="C26" s="3" t="s">
        <v>106</v>
      </c>
      <c r="D26" s="7">
        <f>142+334.5</f>
        <v>476.5</v>
      </c>
      <c r="E26" s="3" t="s">
        <v>61</v>
      </c>
      <c r="F26" s="3" t="s">
        <v>127</v>
      </c>
    </row>
    <row r="27" spans="1:6" ht="30" x14ac:dyDescent="0.25">
      <c r="A27" s="3" t="s">
        <v>36</v>
      </c>
      <c r="B27" s="3">
        <v>70133616033</v>
      </c>
      <c r="C27" s="3" t="s">
        <v>1</v>
      </c>
      <c r="D27" s="7">
        <v>76.39</v>
      </c>
      <c r="E27" s="3" t="s">
        <v>64</v>
      </c>
      <c r="F27" s="3" t="s">
        <v>37</v>
      </c>
    </row>
    <row r="28" spans="1:6" ht="30" x14ac:dyDescent="0.25">
      <c r="A28" s="3" t="s">
        <v>38</v>
      </c>
      <c r="B28" s="3">
        <v>87311810356</v>
      </c>
      <c r="C28" s="3" t="s">
        <v>2</v>
      </c>
      <c r="D28" s="7">
        <f>7.68+12.6</f>
        <v>20.28</v>
      </c>
      <c r="E28" s="3" t="s">
        <v>64</v>
      </c>
      <c r="F28" s="3" t="s">
        <v>30</v>
      </c>
    </row>
    <row r="29" spans="1:6" ht="45" x14ac:dyDescent="0.25">
      <c r="A29" s="3" t="s">
        <v>3</v>
      </c>
      <c r="B29" s="3"/>
      <c r="C29" s="3"/>
      <c r="D29" s="7">
        <v>657.31</v>
      </c>
      <c r="E29" s="3" t="s">
        <v>64</v>
      </c>
      <c r="F29" s="3" t="s">
        <v>43</v>
      </c>
    </row>
    <row r="30" spans="1:6" ht="45" x14ac:dyDescent="0.25">
      <c r="A30" s="3" t="s">
        <v>107</v>
      </c>
      <c r="B30" s="3">
        <v>64104704225</v>
      </c>
      <c r="C30" s="3" t="s">
        <v>108</v>
      </c>
      <c r="D30" s="7">
        <v>100</v>
      </c>
      <c r="E30" s="3" t="s">
        <v>61</v>
      </c>
      <c r="F30" s="3" t="s">
        <v>42</v>
      </c>
    </row>
    <row r="31" spans="1:6" ht="30" x14ac:dyDescent="0.25">
      <c r="A31" s="4" t="s">
        <v>39</v>
      </c>
      <c r="B31" s="3"/>
      <c r="C31" s="3"/>
      <c r="D31" s="7">
        <f>93+405</f>
        <v>498</v>
      </c>
      <c r="E31" s="3" t="s">
        <v>64</v>
      </c>
      <c r="F31" s="3" t="s">
        <v>40</v>
      </c>
    </row>
    <row r="32" spans="1:6" ht="45" x14ac:dyDescent="0.25">
      <c r="A32" s="3" t="s">
        <v>39</v>
      </c>
      <c r="B32" s="3"/>
      <c r="C32" s="3"/>
      <c r="D32" s="7">
        <f>72.3+359.6</f>
        <v>431.90000000000003</v>
      </c>
      <c r="E32" s="3" t="s">
        <v>64</v>
      </c>
      <c r="F32" s="6" t="s">
        <v>41</v>
      </c>
    </row>
    <row r="33" spans="1:6" ht="30" x14ac:dyDescent="0.25">
      <c r="A33" s="3" t="s">
        <v>109</v>
      </c>
      <c r="B33" s="3">
        <v>84698789700</v>
      </c>
      <c r="C33" s="3" t="s">
        <v>1</v>
      </c>
      <c r="D33" s="7">
        <v>84.14</v>
      </c>
      <c r="E33" s="3" t="s">
        <v>61</v>
      </c>
      <c r="F33" s="3" t="s">
        <v>17</v>
      </c>
    </row>
    <row r="34" spans="1:6" ht="30" x14ac:dyDescent="0.25">
      <c r="A34" s="3" t="s">
        <v>110</v>
      </c>
      <c r="B34" s="12" t="s">
        <v>111</v>
      </c>
      <c r="C34" s="3" t="s">
        <v>112</v>
      </c>
      <c r="D34" s="7">
        <v>87.5</v>
      </c>
      <c r="E34" s="3" t="s">
        <v>61</v>
      </c>
      <c r="F34" s="3" t="s">
        <v>128</v>
      </c>
    </row>
    <row r="35" spans="1:6" ht="30" x14ac:dyDescent="0.25">
      <c r="A35" s="3" t="s">
        <v>80</v>
      </c>
      <c r="B35" s="12" t="s">
        <v>81</v>
      </c>
      <c r="C35" s="3" t="s">
        <v>16</v>
      </c>
      <c r="D35" s="7">
        <v>41.25</v>
      </c>
      <c r="E35" s="3" t="s">
        <v>61</v>
      </c>
      <c r="F35" s="3" t="s">
        <v>17</v>
      </c>
    </row>
    <row r="36" spans="1:6" ht="30" x14ac:dyDescent="0.25">
      <c r="A36" s="3" t="s">
        <v>5</v>
      </c>
      <c r="B36" s="3">
        <v>85821130368</v>
      </c>
      <c r="C36" s="3" t="s">
        <v>1</v>
      </c>
      <c r="D36" s="5">
        <v>1.66</v>
      </c>
      <c r="E36" s="3" t="s">
        <v>61</v>
      </c>
      <c r="F36" s="6" t="s">
        <v>27</v>
      </c>
    </row>
    <row r="37" spans="1:6" ht="45" x14ac:dyDescent="0.25">
      <c r="A37" s="4" t="s">
        <v>69</v>
      </c>
      <c r="B37" s="3">
        <v>90464311839</v>
      </c>
      <c r="C37" s="3" t="s">
        <v>16</v>
      </c>
      <c r="D37" s="7">
        <v>38.78</v>
      </c>
      <c r="E37" s="3" t="s">
        <v>64</v>
      </c>
      <c r="F37" s="3" t="s">
        <v>24</v>
      </c>
    </row>
    <row r="38" spans="1:6" ht="30" x14ac:dyDescent="0.25">
      <c r="A38" s="3" t="s">
        <v>74</v>
      </c>
      <c r="B38" s="3">
        <v>51955689490</v>
      </c>
      <c r="C38" s="3" t="s">
        <v>75</v>
      </c>
      <c r="D38" s="7">
        <v>162.11000000000001</v>
      </c>
      <c r="E38" s="3" t="s">
        <v>64</v>
      </c>
      <c r="F38" s="3" t="s">
        <v>17</v>
      </c>
    </row>
    <row r="39" spans="1:6" ht="45" x14ac:dyDescent="0.25">
      <c r="A39" s="3" t="s">
        <v>74</v>
      </c>
      <c r="B39" s="3">
        <v>51955689490</v>
      </c>
      <c r="C39" s="3" t="s">
        <v>75</v>
      </c>
      <c r="D39" s="7">
        <f>62.8+58.89</f>
        <v>121.69</v>
      </c>
      <c r="E39" s="3" t="s">
        <v>65</v>
      </c>
      <c r="F39" s="3" t="s">
        <v>22</v>
      </c>
    </row>
    <row r="40" spans="1:6" ht="45" x14ac:dyDescent="0.25">
      <c r="A40" s="3" t="s">
        <v>113</v>
      </c>
      <c r="B40" s="3" t="s">
        <v>114</v>
      </c>
      <c r="C40" s="3" t="s">
        <v>115</v>
      </c>
      <c r="D40" s="7">
        <v>400</v>
      </c>
      <c r="E40" s="3" t="s">
        <v>14</v>
      </c>
      <c r="F40" s="3" t="s">
        <v>91</v>
      </c>
    </row>
    <row r="41" spans="1:6" ht="30" x14ac:dyDescent="0.25">
      <c r="A41" s="3" t="s">
        <v>116</v>
      </c>
      <c r="B41" s="3">
        <v>48072191152</v>
      </c>
      <c r="C41" s="3" t="s">
        <v>16</v>
      </c>
      <c r="D41" s="7">
        <v>35.5</v>
      </c>
      <c r="E41" s="3" t="s">
        <v>61</v>
      </c>
      <c r="F41" s="3" t="s">
        <v>89</v>
      </c>
    </row>
    <row r="42" spans="1:6" ht="45" x14ac:dyDescent="0.25">
      <c r="A42" s="3" t="s">
        <v>116</v>
      </c>
      <c r="B42" s="3">
        <v>48072191152</v>
      </c>
      <c r="C42" s="3" t="s">
        <v>16</v>
      </c>
      <c r="D42" s="7">
        <v>130</v>
      </c>
      <c r="E42" s="3" t="s">
        <v>14</v>
      </c>
      <c r="F42" s="3" t="s">
        <v>89</v>
      </c>
    </row>
    <row r="43" spans="1:6" ht="30" x14ac:dyDescent="0.25">
      <c r="A43" s="3" t="s">
        <v>117</v>
      </c>
      <c r="B43" s="3">
        <v>62595301902</v>
      </c>
      <c r="C43" s="3" t="s">
        <v>118</v>
      </c>
      <c r="D43" s="7">
        <v>212.5</v>
      </c>
      <c r="E43" s="3" t="s">
        <v>61</v>
      </c>
      <c r="F43" s="3" t="s">
        <v>12</v>
      </c>
    </row>
    <row r="44" spans="1:6" ht="45" x14ac:dyDescent="0.25">
      <c r="A44" s="3" t="s">
        <v>23</v>
      </c>
      <c r="B44" s="3">
        <v>13262076150</v>
      </c>
      <c r="C44" s="3" t="s">
        <v>1</v>
      </c>
      <c r="D44" s="5">
        <v>251.96</v>
      </c>
      <c r="E44" s="3" t="s">
        <v>14</v>
      </c>
      <c r="F44" s="3" t="s">
        <v>22</v>
      </c>
    </row>
    <row r="45" spans="1:6" ht="45" x14ac:dyDescent="0.25">
      <c r="A45" s="12" t="s">
        <v>120</v>
      </c>
      <c r="B45" s="3">
        <v>75665455333</v>
      </c>
      <c r="C45" s="3" t="s">
        <v>1</v>
      </c>
      <c r="D45" s="7">
        <v>13.8</v>
      </c>
      <c r="E45" s="3" t="s">
        <v>65</v>
      </c>
      <c r="F45" s="3" t="s">
        <v>22</v>
      </c>
    </row>
    <row r="46" spans="1:6" ht="45" x14ac:dyDescent="0.25">
      <c r="A46" s="3" t="s">
        <v>119</v>
      </c>
      <c r="B46" s="3">
        <v>15573308024</v>
      </c>
      <c r="C46" s="3" t="s">
        <v>121</v>
      </c>
      <c r="D46" s="7">
        <v>135</v>
      </c>
      <c r="E46" s="3" t="s">
        <v>61</v>
      </c>
      <c r="F46" s="3" t="s">
        <v>127</v>
      </c>
    </row>
    <row r="47" spans="1:6" ht="45" x14ac:dyDescent="0.25">
      <c r="A47" s="3" t="s">
        <v>39</v>
      </c>
      <c r="B47" s="3"/>
      <c r="C47" s="3"/>
      <c r="D47" s="7">
        <v>705.6</v>
      </c>
      <c r="E47" s="3" t="s">
        <v>14</v>
      </c>
      <c r="F47" s="3" t="s">
        <v>91</v>
      </c>
    </row>
    <row r="48" spans="1:6" ht="45" x14ac:dyDescent="0.25">
      <c r="A48" s="3" t="s">
        <v>39</v>
      </c>
      <c r="B48" s="3"/>
      <c r="C48" s="3"/>
      <c r="D48" s="7">
        <v>155.72999999999999</v>
      </c>
      <c r="E48" s="3" t="s">
        <v>14</v>
      </c>
      <c r="F48" s="3" t="s">
        <v>129</v>
      </c>
    </row>
    <row r="49" spans="1:6" ht="45" x14ac:dyDescent="0.25">
      <c r="A49" s="3" t="s">
        <v>122</v>
      </c>
      <c r="B49" s="3">
        <v>73294314024</v>
      </c>
      <c r="C49" s="3" t="s">
        <v>16</v>
      </c>
      <c r="D49" s="7">
        <v>210.85</v>
      </c>
      <c r="E49" s="3" t="s">
        <v>123</v>
      </c>
      <c r="F49" s="3" t="s">
        <v>22</v>
      </c>
    </row>
    <row r="50" spans="1:6" ht="45" x14ac:dyDescent="0.25">
      <c r="A50" s="3" t="s">
        <v>3</v>
      </c>
      <c r="B50" s="3"/>
      <c r="C50" s="3"/>
      <c r="D50" s="7">
        <v>72731.63</v>
      </c>
      <c r="E50" s="3" t="s">
        <v>57</v>
      </c>
      <c r="F50" s="3" t="s">
        <v>55</v>
      </c>
    </row>
    <row r="51" spans="1:6" ht="45" x14ac:dyDescent="0.25">
      <c r="A51" s="3" t="s">
        <v>3</v>
      </c>
      <c r="B51" s="3"/>
      <c r="C51" s="3"/>
      <c r="D51" s="7">
        <v>12000.74</v>
      </c>
      <c r="E51" s="3" t="s">
        <v>57</v>
      </c>
      <c r="F51" s="3" t="s">
        <v>56</v>
      </c>
    </row>
    <row r="52" spans="1:6" ht="45" x14ac:dyDescent="0.25">
      <c r="A52" s="3" t="s">
        <v>39</v>
      </c>
      <c r="B52" s="3"/>
      <c r="C52" s="3"/>
      <c r="D52" s="7">
        <v>42.92</v>
      </c>
      <c r="E52" s="3" t="s">
        <v>57</v>
      </c>
      <c r="F52" s="3" t="s">
        <v>59</v>
      </c>
    </row>
    <row r="53" spans="1:6" ht="45" x14ac:dyDescent="0.25">
      <c r="A53" s="3" t="s">
        <v>39</v>
      </c>
      <c r="B53" s="3"/>
      <c r="C53" s="3"/>
      <c r="D53" s="7">
        <v>412.9</v>
      </c>
      <c r="E53" s="3" t="s">
        <v>57</v>
      </c>
      <c r="F53" s="3" t="s">
        <v>59</v>
      </c>
    </row>
    <row r="54" spans="1:6" ht="45" x14ac:dyDescent="0.25">
      <c r="A54" s="3" t="s">
        <v>3</v>
      </c>
      <c r="B54" s="3"/>
      <c r="C54" s="3"/>
      <c r="D54" s="7">
        <v>3700</v>
      </c>
      <c r="E54" s="3" t="s">
        <v>57</v>
      </c>
      <c r="F54" s="3" t="s">
        <v>130</v>
      </c>
    </row>
    <row r="55" spans="1:6" ht="33.950000000000003" customHeight="1" x14ac:dyDescent="0.25">
      <c r="A55" s="22" t="s">
        <v>62</v>
      </c>
      <c r="B55" s="23"/>
      <c r="C55" s="24"/>
      <c r="D55" s="13">
        <f>SUM(D8:D54)</f>
        <v>97229.85</v>
      </c>
    </row>
    <row r="66" spans="5:5" ht="33.950000000000003" customHeight="1" x14ac:dyDescent="0.25">
      <c r="E66" s="11"/>
    </row>
  </sheetData>
  <sheetProtection algorithmName="SHA-512" hashValue="3LlQG1lQgmtX3Yfi9JUe//4yEC/4y0X8/uHEnfGg0+u2Jm9Rw9SjPsLIWYTfnqyQhjRPBPjLgscWir9gJHv0IQ==" saltValue="QXuXsc323d6rDcLeKG7mtA==" spinCount="100000" sheet="1" objects="1" scenarios="1"/>
  <mergeCells count="3">
    <mergeCell ref="A5:F5"/>
    <mergeCell ref="A6:F6"/>
    <mergeCell ref="A55:C55"/>
  </mergeCells>
  <pageMargins left="0.7" right="0.7" top="0.75" bottom="0.75" header="0.3" footer="0.3"/>
  <pageSetup paperSize="9" scale="4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53"/>
  <sheetViews>
    <sheetView showGridLines="0" view="pageLayout" topLeftCell="A30" zoomScaleNormal="100" workbookViewId="0">
      <selection activeCell="F37" sqref="F37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7" width="0.28515625" style="1" customWidth="1"/>
    <col min="8" max="10" width="9.42578125" style="1" customWidth="1"/>
    <col min="11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5" t="s">
        <v>10</v>
      </c>
      <c r="B5" s="16"/>
      <c r="C5" s="16"/>
      <c r="D5" s="16"/>
      <c r="E5" s="16"/>
      <c r="F5" s="16"/>
    </row>
    <row r="6" spans="1:6" ht="44.1" customHeight="1" thickBot="1" x14ac:dyDescent="0.3">
      <c r="A6" s="17" t="s">
        <v>131</v>
      </c>
      <c r="B6" s="17"/>
      <c r="C6" s="17"/>
      <c r="D6" s="17"/>
      <c r="E6" s="17"/>
      <c r="F6" s="17"/>
    </row>
    <row r="7" spans="1:6" ht="33.950000000000003" customHeight="1" thickBot="1" x14ac:dyDescent="0.3">
      <c r="A7" s="8" t="s">
        <v>6</v>
      </c>
      <c r="B7" s="9" t="s">
        <v>7</v>
      </c>
      <c r="C7" s="9" t="s">
        <v>8</v>
      </c>
      <c r="D7" s="9" t="s">
        <v>0</v>
      </c>
      <c r="E7" s="9" t="s">
        <v>13</v>
      </c>
      <c r="F7" s="9" t="s">
        <v>9</v>
      </c>
    </row>
    <row r="8" spans="1:6" ht="45" x14ac:dyDescent="0.25">
      <c r="A8" s="3" t="s">
        <v>3</v>
      </c>
      <c r="B8" s="3"/>
      <c r="C8" s="3"/>
      <c r="D8" s="7">
        <v>665.81</v>
      </c>
      <c r="E8" s="3" t="s">
        <v>64</v>
      </c>
      <c r="F8" s="3" t="s">
        <v>43</v>
      </c>
    </row>
    <row r="9" spans="1:6" ht="30" x14ac:dyDescent="0.25">
      <c r="A9" s="3" t="s">
        <v>74</v>
      </c>
      <c r="B9" s="3">
        <v>51955689490</v>
      </c>
      <c r="C9" s="3" t="s">
        <v>75</v>
      </c>
      <c r="D9" s="7">
        <f>162.11+162.11</f>
        <v>324.22000000000003</v>
      </c>
      <c r="E9" s="3" t="s">
        <v>64</v>
      </c>
      <c r="F9" s="3" t="s">
        <v>17</v>
      </c>
    </row>
    <row r="10" spans="1:6" ht="45" x14ac:dyDescent="0.25">
      <c r="A10" s="3" t="s">
        <v>74</v>
      </c>
      <c r="B10" s="3">
        <v>51955689490</v>
      </c>
      <c r="C10" s="3" t="s">
        <v>75</v>
      </c>
      <c r="D10" s="7">
        <f>143.44+263.13</f>
        <v>406.57</v>
      </c>
      <c r="E10" s="3" t="s">
        <v>65</v>
      </c>
      <c r="F10" s="3" t="s">
        <v>22</v>
      </c>
    </row>
    <row r="11" spans="1:6" ht="45" x14ac:dyDescent="0.25">
      <c r="A11" s="3" t="s">
        <v>21</v>
      </c>
      <c r="B11" s="3">
        <v>84154988927</v>
      </c>
      <c r="C11" s="3" t="s">
        <v>16</v>
      </c>
      <c r="D11" s="7">
        <f>68.67+68.67+66.78+110.88</f>
        <v>315</v>
      </c>
      <c r="E11" s="3" t="s">
        <v>65</v>
      </c>
      <c r="F11" s="3" t="s">
        <v>22</v>
      </c>
    </row>
    <row r="12" spans="1:6" ht="30" x14ac:dyDescent="0.25">
      <c r="A12" s="3" t="s">
        <v>72</v>
      </c>
      <c r="B12" s="3">
        <v>48092682308</v>
      </c>
      <c r="C12" s="3" t="s">
        <v>16</v>
      </c>
      <c r="D12" s="7">
        <f>80.04+70.4+47.04+70.4+112.9</f>
        <v>380.78</v>
      </c>
      <c r="E12" s="3" t="s">
        <v>64</v>
      </c>
      <c r="F12" s="3" t="s">
        <v>17</v>
      </c>
    </row>
    <row r="13" spans="1:6" ht="45" x14ac:dyDescent="0.25">
      <c r="A13" s="4" t="s">
        <v>132</v>
      </c>
      <c r="B13" s="3">
        <v>21908339166</v>
      </c>
      <c r="C13" s="3" t="s">
        <v>16</v>
      </c>
      <c r="D13" s="7">
        <v>1950</v>
      </c>
      <c r="E13" s="3" t="s">
        <v>65</v>
      </c>
      <c r="F13" s="3" t="s">
        <v>89</v>
      </c>
    </row>
    <row r="14" spans="1:6" ht="45" x14ac:dyDescent="0.25">
      <c r="A14" s="3" t="s">
        <v>66</v>
      </c>
      <c r="B14" s="3">
        <v>75665455333</v>
      </c>
      <c r="C14" s="3" t="s">
        <v>1</v>
      </c>
      <c r="D14" s="7">
        <v>184.85</v>
      </c>
      <c r="E14" s="3" t="s">
        <v>61</v>
      </c>
      <c r="F14" s="3" t="s">
        <v>22</v>
      </c>
    </row>
    <row r="15" spans="1:6" ht="30" x14ac:dyDescent="0.25">
      <c r="A15" s="3" t="s">
        <v>133</v>
      </c>
      <c r="B15" s="3">
        <v>32179081874</v>
      </c>
      <c r="C15" s="3" t="s">
        <v>134</v>
      </c>
      <c r="D15" s="7">
        <v>32.75</v>
      </c>
      <c r="E15" s="3" t="s">
        <v>64</v>
      </c>
      <c r="F15" s="3" t="s">
        <v>17</v>
      </c>
    </row>
    <row r="16" spans="1:6" ht="45" x14ac:dyDescent="0.25">
      <c r="A16" s="4" t="s">
        <v>101</v>
      </c>
      <c r="B16" s="12" t="s">
        <v>102</v>
      </c>
      <c r="C16" s="3" t="s">
        <v>16</v>
      </c>
      <c r="D16" s="7">
        <v>47.5</v>
      </c>
      <c r="E16" s="3" t="s">
        <v>61</v>
      </c>
      <c r="F16" s="3" t="s">
        <v>22</v>
      </c>
    </row>
    <row r="17" spans="1:6" ht="30" x14ac:dyDescent="0.25">
      <c r="A17" s="3" t="s">
        <v>5</v>
      </c>
      <c r="B17" s="3">
        <v>85821130368</v>
      </c>
      <c r="C17" s="3" t="s">
        <v>1</v>
      </c>
      <c r="D17" s="5">
        <v>1.66</v>
      </c>
      <c r="E17" s="3" t="s">
        <v>61</v>
      </c>
      <c r="F17" s="6" t="s">
        <v>27</v>
      </c>
    </row>
    <row r="18" spans="1:6" ht="30" x14ac:dyDescent="0.25">
      <c r="A18" s="3" t="s">
        <v>36</v>
      </c>
      <c r="B18" s="3">
        <v>70133616033</v>
      </c>
      <c r="C18" s="3" t="s">
        <v>1</v>
      </c>
      <c r="D18" s="7">
        <v>78.989999999999995</v>
      </c>
      <c r="E18" s="3" t="s">
        <v>64</v>
      </c>
      <c r="F18" s="3" t="s">
        <v>37</v>
      </c>
    </row>
    <row r="19" spans="1:6" ht="30" x14ac:dyDescent="0.25">
      <c r="A19" s="3" t="s">
        <v>38</v>
      </c>
      <c r="B19" s="3">
        <v>87311810356</v>
      </c>
      <c r="C19" s="3" t="s">
        <v>2</v>
      </c>
      <c r="D19" s="7">
        <v>9.42</v>
      </c>
      <c r="E19" s="3" t="s">
        <v>64</v>
      </c>
      <c r="F19" s="3" t="s">
        <v>30</v>
      </c>
    </row>
    <row r="20" spans="1:6" ht="30" x14ac:dyDescent="0.25">
      <c r="A20" s="4" t="s">
        <v>135</v>
      </c>
      <c r="B20" s="12" t="s">
        <v>136</v>
      </c>
      <c r="C20" s="3" t="s">
        <v>16</v>
      </c>
      <c r="D20" s="7">
        <v>609.37</v>
      </c>
      <c r="E20" s="3" t="s">
        <v>64</v>
      </c>
      <c r="F20" s="3" t="s">
        <v>95</v>
      </c>
    </row>
    <row r="21" spans="1:6" ht="45" x14ac:dyDescent="0.25">
      <c r="A21" s="4" t="s">
        <v>135</v>
      </c>
      <c r="B21" s="12" t="s">
        <v>136</v>
      </c>
      <c r="C21" s="3" t="s">
        <v>16</v>
      </c>
      <c r="D21" s="7">
        <v>609.38</v>
      </c>
      <c r="E21" s="3" t="s">
        <v>65</v>
      </c>
      <c r="F21" s="3" t="s">
        <v>95</v>
      </c>
    </row>
    <row r="22" spans="1:6" ht="30" x14ac:dyDescent="0.25">
      <c r="A22" s="4" t="s">
        <v>39</v>
      </c>
      <c r="B22" s="3"/>
      <c r="C22" s="3"/>
      <c r="D22" s="7">
        <v>60</v>
      </c>
      <c r="E22" s="3" t="s">
        <v>64</v>
      </c>
      <c r="F22" s="3" t="s">
        <v>40</v>
      </c>
    </row>
    <row r="23" spans="1:6" ht="45" x14ac:dyDescent="0.25">
      <c r="A23" s="3" t="s">
        <v>39</v>
      </c>
      <c r="B23" s="3"/>
      <c r="C23" s="3"/>
      <c r="D23" s="7">
        <v>55.51</v>
      </c>
      <c r="E23" s="3" t="s">
        <v>64</v>
      </c>
      <c r="F23" s="6" t="s">
        <v>41</v>
      </c>
    </row>
    <row r="24" spans="1:6" ht="45" x14ac:dyDescent="0.25">
      <c r="A24" s="4" t="s">
        <v>23</v>
      </c>
      <c r="B24" s="3">
        <v>13262076150</v>
      </c>
      <c r="C24" s="3" t="s">
        <v>1</v>
      </c>
      <c r="D24" s="7">
        <v>319.89</v>
      </c>
      <c r="E24" s="3" t="s">
        <v>14</v>
      </c>
      <c r="F24" s="3" t="s">
        <v>22</v>
      </c>
    </row>
    <row r="25" spans="1:6" ht="30" x14ac:dyDescent="0.25">
      <c r="A25" s="3" t="s">
        <v>11</v>
      </c>
      <c r="B25" s="3">
        <v>14506572540</v>
      </c>
      <c r="C25" s="3" t="s">
        <v>1</v>
      </c>
      <c r="D25" s="5">
        <f>317.39</f>
        <v>317.39</v>
      </c>
      <c r="E25" s="3" t="s">
        <v>61</v>
      </c>
      <c r="F25" s="3" t="s">
        <v>12</v>
      </c>
    </row>
    <row r="26" spans="1:6" ht="30" x14ac:dyDescent="0.25">
      <c r="A26" s="3" t="s">
        <v>93</v>
      </c>
      <c r="B26" s="3">
        <v>95970838122</v>
      </c>
      <c r="C26" s="3" t="s">
        <v>16</v>
      </c>
      <c r="D26" s="7">
        <v>147.19999999999999</v>
      </c>
      <c r="E26" s="3" t="s">
        <v>64</v>
      </c>
      <c r="F26" s="3" t="s">
        <v>17</v>
      </c>
    </row>
    <row r="27" spans="1:6" ht="45" x14ac:dyDescent="0.25">
      <c r="A27" s="3" t="s">
        <v>93</v>
      </c>
      <c r="B27" s="3">
        <v>95970838122</v>
      </c>
      <c r="C27" s="3" t="s">
        <v>16</v>
      </c>
      <c r="D27" s="7">
        <f>19.6+88.79+109.78</f>
        <v>218.17000000000002</v>
      </c>
      <c r="E27" s="3" t="s">
        <v>64</v>
      </c>
      <c r="F27" s="3" t="s">
        <v>24</v>
      </c>
    </row>
    <row r="28" spans="1:6" ht="30" x14ac:dyDescent="0.25">
      <c r="A28" s="3" t="s">
        <v>137</v>
      </c>
      <c r="B28" s="3">
        <v>2735506139</v>
      </c>
      <c r="C28" s="3" t="s">
        <v>138</v>
      </c>
      <c r="D28" s="7">
        <v>66.760000000000005</v>
      </c>
      <c r="E28" s="3" t="s">
        <v>64</v>
      </c>
      <c r="F28" s="3" t="s">
        <v>86</v>
      </c>
    </row>
    <row r="29" spans="1:6" ht="30" x14ac:dyDescent="0.25">
      <c r="A29" s="3" t="s">
        <v>137</v>
      </c>
      <c r="B29" s="3">
        <v>2735506139</v>
      </c>
      <c r="C29" s="3" t="s">
        <v>138</v>
      </c>
      <c r="D29" s="7">
        <v>4</v>
      </c>
      <c r="E29" s="3" t="s">
        <v>64</v>
      </c>
      <c r="F29" s="3" t="s">
        <v>30</v>
      </c>
    </row>
    <row r="30" spans="1:6" ht="45" x14ac:dyDescent="0.25">
      <c r="A30" s="3" t="s">
        <v>139</v>
      </c>
      <c r="B30" s="3">
        <v>45052309127</v>
      </c>
      <c r="C30" s="3" t="s">
        <v>1</v>
      </c>
      <c r="D30" s="7">
        <v>25</v>
      </c>
      <c r="E30" s="3" t="s">
        <v>65</v>
      </c>
      <c r="F30" s="3" t="s">
        <v>22</v>
      </c>
    </row>
    <row r="31" spans="1:6" ht="30" x14ac:dyDescent="0.25">
      <c r="A31" s="4" t="s">
        <v>39</v>
      </c>
      <c r="B31" s="3"/>
      <c r="C31" s="3"/>
      <c r="D31" s="7">
        <v>30</v>
      </c>
      <c r="E31" s="3" t="s">
        <v>64</v>
      </c>
      <c r="F31" s="3" t="s">
        <v>40</v>
      </c>
    </row>
    <row r="32" spans="1:6" ht="45" x14ac:dyDescent="0.25">
      <c r="A32" s="3" t="s">
        <v>39</v>
      </c>
      <c r="B32" s="3"/>
      <c r="C32" s="3"/>
      <c r="D32" s="7">
        <v>37.200000000000003</v>
      </c>
      <c r="E32" s="3" t="s">
        <v>64</v>
      </c>
      <c r="F32" s="6" t="s">
        <v>41</v>
      </c>
    </row>
    <row r="33" spans="1:6" ht="30" x14ac:dyDescent="0.25">
      <c r="A33" s="3" t="s">
        <v>93</v>
      </c>
      <c r="B33" s="3">
        <v>95970838122</v>
      </c>
      <c r="C33" s="3" t="s">
        <v>16</v>
      </c>
      <c r="D33" s="7">
        <v>12.6</v>
      </c>
      <c r="E33" s="3" t="s">
        <v>64</v>
      </c>
      <c r="F33" s="3" t="s">
        <v>86</v>
      </c>
    </row>
    <row r="34" spans="1:6" ht="30" x14ac:dyDescent="0.25">
      <c r="A34" s="3" t="s">
        <v>140</v>
      </c>
      <c r="B34" s="12" t="s">
        <v>141</v>
      </c>
      <c r="C34" s="3" t="s">
        <v>142</v>
      </c>
      <c r="D34" s="7">
        <v>56.88</v>
      </c>
      <c r="E34" s="3" t="s">
        <v>64</v>
      </c>
      <c r="F34" s="3" t="s">
        <v>17</v>
      </c>
    </row>
    <row r="35" spans="1:6" ht="45" x14ac:dyDescent="0.25">
      <c r="A35" s="4" t="s">
        <v>69</v>
      </c>
      <c r="B35" s="3">
        <v>90464311839</v>
      </c>
      <c r="C35" s="3" t="s">
        <v>16</v>
      </c>
      <c r="D35" s="7">
        <v>19.39</v>
      </c>
      <c r="E35" s="3" t="s">
        <v>64</v>
      </c>
      <c r="F35" s="3" t="s">
        <v>24</v>
      </c>
    </row>
    <row r="36" spans="1:6" ht="30" x14ac:dyDescent="0.25">
      <c r="A36" s="3" t="s">
        <v>94</v>
      </c>
      <c r="B36" s="3">
        <v>40897098424</v>
      </c>
      <c r="C36" s="3" t="s">
        <v>16</v>
      </c>
      <c r="D36" s="7">
        <v>131.13</v>
      </c>
      <c r="E36" s="3" t="s">
        <v>64</v>
      </c>
      <c r="F36" s="3" t="s">
        <v>95</v>
      </c>
    </row>
    <row r="37" spans="1:6" ht="45" x14ac:dyDescent="0.25">
      <c r="A37" s="3" t="s">
        <v>72</v>
      </c>
      <c r="B37" s="3">
        <v>48092682308</v>
      </c>
      <c r="C37" s="3" t="s">
        <v>16</v>
      </c>
      <c r="D37" s="7">
        <v>27.3</v>
      </c>
      <c r="E37" s="3" t="s">
        <v>64</v>
      </c>
      <c r="F37" s="3" t="s">
        <v>32</v>
      </c>
    </row>
    <row r="38" spans="1:6" ht="45" x14ac:dyDescent="0.25">
      <c r="A38" s="3" t="s">
        <v>3</v>
      </c>
      <c r="B38" s="3"/>
      <c r="C38" s="3"/>
      <c r="D38" s="7">
        <f>88046.75+31.25</f>
        <v>88078</v>
      </c>
      <c r="E38" s="3" t="s">
        <v>57</v>
      </c>
      <c r="F38" s="3" t="s">
        <v>55</v>
      </c>
    </row>
    <row r="39" spans="1:6" ht="45" x14ac:dyDescent="0.25">
      <c r="A39" s="3" t="s">
        <v>3</v>
      </c>
      <c r="B39" s="3"/>
      <c r="C39" s="3"/>
      <c r="D39" s="7">
        <v>14527.74</v>
      </c>
      <c r="E39" s="3" t="s">
        <v>57</v>
      </c>
      <c r="F39" s="3" t="s">
        <v>56</v>
      </c>
    </row>
    <row r="40" spans="1:6" ht="45" x14ac:dyDescent="0.25">
      <c r="A40" s="3" t="s">
        <v>39</v>
      </c>
      <c r="B40" s="3"/>
      <c r="C40" s="3"/>
      <c r="D40" s="7">
        <v>541.05999999999995</v>
      </c>
      <c r="E40" s="3" t="s">
        <v>57</v>
      </c>
      <c r="F40" s="3" t="s">
        <v>59</v>
      </c>
    </row>
    <row r="41" spans="1:6" ht="45" x14ac:dyDescent="0.25">
      <c r="A41" s="3" t="s">
        <v>39</v>
      </c>
      <c r="B41" s="3"/>
      <c r="C41" s="3"/>
      <c r="D41" s="7">
        <v>280</v>
      </c>
      <c r="E41" s="3" t="s">
        <v>57</v>
      </c>
      <c r="F41" s="3" t="s">
        <v>44</v>
      </c>
    </row>
    <row r="42" spans="1:6" ht="33.950000000000003" customHeight="1" x14ac:dyDescent="0.25">
      <c r="A42" s="22" t="s">
        <v>62</v>
      </c>
      <c r="B42" s="23"/>
      <c r="C42" s="24"/>
      <c r="D42" s="13">
        <f>SUM(D8:D41)</f>
        <v>110571.52</v>
      </c>
    </row>
    <row r="53" spans="5:5" ht="33.950000000000003" customHeight="1" x14ac:dyDescent="0.25">
      <c r="E53" s="11"/>
    </row>
  </sheetData>
  <sheetProtection algorithmName="SHA-512" hashValue="/OPep/v8vbWJCgBKbq9kf63y+ss78+VB/o1BnorgpDMpzF6sihP8UjxG7L1PKL3Mco39R1NQ5aq1uP38agLnVQ==" saltValue="0kId0Urdutd7QQhMdK19yw==" spinCount="100000" sheet="1" objects="1" scenarios="1"/>
  <mergeCells count="3">
    <mergeCell ref="A42:C42"/>
    <mergeCell ref="A5:F5"/>
    <mergeCell ref="A6:F6"/>
  </mergeCells>
  <pageMargins left="0.7" right="0.7" top="0.75" bottom="0.75" header="0.3" footer="0.3"/>
  <pageSetup paperSize="9" scale="4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57"/>
  <sheetViews>
    <sheetView showGridLines="0" view="pageLayout" topLeftCell="A25" zoomScaleNormal="100" workbookViewId="0">
      <selection activeCell="F17" sqref="F17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7" width="0.28515625" style="1" customWidth="1"/>
    <col min="8" max="10" width="9.42578125" style="1" customWidth="1"/>
    <col min="11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5" t="s">
        <v>10</v>
      </c>
      <c r="B5" s="16"/>
      <c r="C5" s="16"/>
      <c r="D5" s="16"/>
      <c r="E5" s="16"/>
      <c r="F5" s="16"/>
    </row>
    <row r="6" spans="1:6" ht="44.1" customHeight="1" thickBot="1" x14ac:dyDescent="0.3">
      <c r="A6" s="17" t="s">
        <v>143</v>
      </c>
      <c r="B6" s="17"/>
      <c r="C6" s="17"/>
      <c r="D6" s="17"/>
      <c r="E6" s="17"/>
      <c r="F6" s="17"/>
    </row>
    <row r="7" spans="1:6" ht="33.950000000000003" customHeight="1" thickBot="1" x14ac:dyDescent="0.3">
      <c r="A7" s="8" t="s">
        <v>6</v>
      </c>
      <c r="B7" s="9" t="s">
        <v>7</v>
      </c>
      <c r="C7" s="9" t="s">
        <v>8</v>
      </c>
      <c r="D7" s="9" t="s">
        <v>0</v>
      </c>
      <c r="E7" s="9" t="s">
        <v>13</v>
      </c>
      <c r="F7" s="9" t="s">
        <v>9</v>
      </c>
    </row>
    <row r="8" spans="1:6" ht="45" x14ac:dyDescent="0.25">
      <c r="A8" s="3" t="s">
        <v>3</v>
      </c>
      <c r="B8" s="3"/>
      <c r="C8" s="3"/>
      <c r="D8" s="7">
        <v>656.6</v>
      </c>
      <c r="E8" s="3" t="s">
        <v>64</v>
      </c>
      <c r="F8" s="3" t="s">
        <v>43</v>
      </c>
    </row>
    <row r="9" spans="1:6" ht="45" x14ac:dyDescent="0.25">
      <c r="A9" s="3" t="s">
        <v>21</v>
      </c>
      <c r="B9" s="3">
        <v>84154988927</v>
      </c>
      <c r="C9" s="3" t="s">
        <v>16</v>
      </c>
      <c r="D9" s="7">
        <f>66.78+66.78+65.52+65.52</f>
        <v>264.59999999999997</v>
      </c>
      <c r="E9" s="3" t="s">
        <v>65</v>
      </c>
      <c r="F9" s="3" t="s">
        <v>22</v>
      </c>
    </row>
    <row r="10" spans="1:6" ht="30" x14ac:dyDescent="0.25">
      <c r="A10" s="4" t="s">
        <v>98</v>
      </c>
      <c r="B10" s="3">
        <v>64546066176</v>
      </c>
      <c r="C10" s="3" t="s">
        <v>1</v>
      </c>
      <c r="D10" s="7">
        <v>0.75</v>
      </c>
      <c r="E10" s="3" t="s">
        <v>64</v>
      </c>
      <c r="F10" s="3" t="s">
        <v>87</v>
      </c>
    </row>
    <row r="11" spans="1:6" ht="45" x14ac:dyDescent="0.25">
      <c r="A11" s="3" t="s">
        <v>93</v>
      </c>
      <c r="B11" s="3">
        <v>95970838122</v>
      </c>
      <c r="C11" s="3" t="s">
        <v>16</v>
      </c>
      <c r="D11" s="7">
        <v>18.100000000000001</v>
      </c>
      <c r="E11" s="3" t="s">
        <v>64</v>
      </c>
      <c r="F11" s="3" t="s">
        <v>22</v>
      </c>
    </row>
    <row r="12" spans="1:6" ht="45" x14ac:dyDescent="0.25">
      <c r="A12" s="3" t="s">
        <v>144</v>
      </c>
      <c r="B12" s="12" t="s">
        <v>145</v>
      </c>
      <c r="C12" s="3" t="s">
        <v>1</v>
      </c>
      <c r="D12" s="7">
        <v>483.64</v>
      </c>
      <c r="E12" s="3" t="s">
        <v>65</v>
      </c>
      <c r="F12" s="3" t="s">
        <v>22</v>
      </c>
    </row>
    <row r="13" spans="1:6" ht="30" x14ac:dyDescent="0.25">
      <c r="A13" s="4" t="s">
        <v>144</v>
      </c>
      <c r="B13" s="12" t="s">
        <v>145</v>
      </c>
      <c r="C13" s="3" t="s">
        <v>1</v>
      </c>
      <c r="D13" s="7">
        <v>8</v>
      </c>
      <c r="E13" s="3" t="s">
        <v>64</v>
      </c>
      <c r="F13" s="3" t="s">
        <v>30</v>
      </c>
    </row>
    <row r="14" spans="1:6" ht="30" x14ac:dyDescent="0.25">
      <c r="A14" s="3" t="s">
        <v>94</v>
      </c>
      <c r="B14" s="3">
        <v>40897098424</v>
      </c>
      <c r="C14" s="3" t="s">
        <v>16</v>
      </c>
      <c r="D14" s="7">
        <v>57.85</v>
      </c>
      <c r="E14" s="3" t="s">
        <v>64</v>
      </c>
      <c r="F14" s="3" t="s">
        <v>95</v>
      </c>
    </row>
    <row r="15" spans="1:6" ht="30" x14ac:dyDescent="0.25">
      <c r="A15" s="3" t="s">
        <v>38</v>
      </c>
      <c r="B15" s="3">
        <v>87311810356</v>
      </c>
      <c r="C15" s="3" t="s">
        <v>2</v>
      </c>
      <c r="D15" s="7">
        <v>14.02</v>
      </c>
      <c r="E15" s="3" t="s">
        <v>64</v>
      </c>
      <c r="F15" s="3" t="s">
        <v>30</v>
      </c>
    </row>
    <row r="16" spans="1:6" ht="30" x14ac:dyDescent="0.25">
      <c r="A16" s="3" t="s">
        <v>36</v>
      </c>
      <c r="B16" s="3">
        <v>70133616033</v>
      </c>
      <c r="C16" s="3" t="s">
        <v>1</v>
      </c>
      <c r="D16" s="7">
        <v>78.59</v>
      </c>
      <c r="E16" s="3" t="s">
        <v>64</v>
      </c>
      <c r="F16" s="3" t="s">
        <v>37</v>
      </c>
    </row>
    <row r="17" spans="1:6" ht="45" x14ac:dyDescent="0.25">
      <c r="A17" s="3" t="s">
        <v>146</v>
      </c>
      <c r="B17" s="3">
        <v>83442273157</v>
      </c>
      <c r="C17" s="3" t="s">
        <v>112</v>
      </c>
      <c r="D17" s="5">
        <v>1100.5999999999999</v>
      </c>
      <c r="E17" s="3" t="s">
        <v>64</v>
      </c>
      <c r="F17" s="6" t="s">
        <v>88</v>
      </c>
    </row>
    <row r="18" spans="1:6" ht="30" x14ac:dyDescent="0.25">
      <c r="A18" s="3" t="s">
        <v>5</v>
      </c>
      <c r="B18" s="3">
        <v>85821130368</v>
      </c>
      <c r="C18" s="3" t="s">
        <v>1</v>
      </c>
      <c r="D18" s="5">
        <v>1.66</v>
      </c>
      <c r="E18" s="3" t="s">
        <v>61</v>
      </c>
      <c r="F18" s="6" t="s">
        <v>27</v>
      </c>
    </row>
    <row r="19" spans="1:6" ht="45" x14ac:dyDescent="0.25">
      <c r="A19" s="3" t="s">
        <v>93</v>
      </c>
      <c r="B19" s="3">
        <v>95970838122</v>
      </c>
      <c r="C19" s="3" t="s">
        <v>16</v>
      </c>
      <c r="D19" s="7">
        <f>41.33+55.55+158.15</f>
        <v>255.03</v>
      </c>
      <c r="E19" s="3" t="s">
        <v>64</v>
      </c>
      <c r="F19" s="3" t="s">
        <v>24</v>
      </c>
    </row>
    <row r="20" spans="1:6" ht="30" x14ac:dyDescent="0.25">
      <c r="A20" s="4" t="s">
        <v>39</v>
      </c>
      <c r="B20" s="3"/>
      <c r="C20" s="3"/>
      <c r="D20" s="7">
        <v>60</v>
      </c>
      <c r="E20" s="3" t="s">
        <v>64</v>
      </c>
      <c r="F20" s="3" t="s">
        <v>40</v>
      </c>
    </row>
    <row r="21" spans="1:6" ht="45" x14ac:dyDescent="0.25">
      <c r="A21" s="3" t="s">
        <v>39</v>
      </c>
      <c r="B21" s="3"/>
      <c r="C21" s="3"/>
      <c r="D21" s="7">
        <v>10.98</v>
      </c>
      <c r="E21" s="3" t="s">
        <v>64</v>
      </c>
      <c r="F21" s="6" t="s">
        <v>41</v>
      </c>
    </row>
    <row r="22" spans="1:6" ht="30" x14ac:dyDescent="0.25">
      <c r="A22" s="4" t="s">
        <v>147</v>
      </c>
      <c r="B22" s="3">
        <v>58698145433</v>
      </c>
      <c r="C22" s="3" t="s">
        <v>16</v>
      </c>
      <c r="D22" s="7">
        <f>55+57.06</f>
        <v>112.06</v>
      </c>
      <c r="E22" s="3" t="s">
        <v>64</v>
      </c>
      <c r="F22" s="3" t="s">
        <v>17</v>
      </c>
    </row>
    <row r="23" spans="1:6" ht="45" x14ac:dyDescent="0.25">
      <c r="A23" s="4" t="s">
        <v>147</v>
      </c>
      <c r="B23" s="3">
        <v>58698145433</v>
      </c>
      <c r="C23" s="3" t="s">
        <v>16</v>
      </c>
      <c r="D23" s="7">
        <v>106.84</v>
      </c>
      <c r="E23" s="3" t="s">
        <v>65</v>
      </c>
      <c r="F23" s="3" t="s">
        <v>22</v>
      </c>
    </row>
    <row r="24" spans="1:6" ht="45" x14ac:dyDescent="0.25">
      <c r="A24" s="4" t="s">
        <v>148</v>
      </c>
      <c r="B24" s="3">
        <v>44302820949</v>
      </c>
      <c r="C24" s="3" t="s">
        <v>16</v>
      </c>
      <c r="D24" s="7">
        <v>1495.29</v>
      </c>
      <c r="E24" s="3" t="s">
        <v>64</v>
      </c>
      <c r="F24" s="6" t="s">
        <v>88</v>
      </c>
    </row>
    <row r="25" spans="1:6" ht="30" x14ac:dyDescent="0.25">
      <c r="A25" s="3" t="s">
        <v>18</v>
      </c>
      <c r="B25" s="3" t="s">
        <v>19</v>
      </c>
      <c r="C25" s="3" t="s">
        <v>20</v>
      </c>
      <c r="D25" s="7">
        <v>170.42</v>
      </c>
      <c r="E25" s="3" t="s">
        <v>64</v>
      </c>
      <c r="F25" s="3" t="s">
        <v>17</v>
      </c>
    </row>
    <row r="26" spans="1:6" ht="30" x14ac:dyDescent="0.25">
      <c r="A26" s="4" t="s">
        <v>39</v>
      </c>
      <c r="B26" s="3"/>
      <c r="C26" s="3"/>
      <c r="D26" s="7">
        <v>30</v>
      </c>
      <c r="E26" s="3" t="s">
        <v>64</v>
      </c>
      <c r="F26" s="3" t="s">
        <v>40</v>
      </c>
    </row>
    <row r="27" spans="1:6" ht="45" x14ac:dyDescent="0.25">
      <c r="A27" s="3" t="s">
        <v>39</v>
      </c>
      <c r="B27" s="3"/>
      <c r="C27" s="3"/>
      <c r="D27" s="7">
        <v>22.4</v>
      </c>
      <c r="E27" s="3" t="s">
        <v>64</v>
      </c>
      <c r="F27" s="6" t="s">
        <v>41</v>
      </c>
    </row>
    <row r="28" spans="1:6" ht="45" x14ac:dyDescent="0.25">
      <c r="A28" s="3" t="s">
        <v>4</v>
      </c>
      <c r="B28" s="3"/>
      <c r="C28" s="3"/>
      <c r="D28" s="7">
        <v>33.18</v>
      </c>
      <c r="E28" s="3" t="s">
        <v>64</v>
      </c>
      <c r="F28" s="3" t="s">
        <v>22</v>
      </c>
    </row>
    <row r="29" spans="1:6" ht="45" x14ac:dyDescent="0.25">
      <c r="A29" s="3" t="s">
        <v>149</v>
      </c>
      <c r="B29" s="12" t="s">
        <v>150</v>
      </c>
      <c r="C29" s="3" t="s">
        <v>16</v>
      </c>
      <c r="D29" s="7">
        <v>480.48</v>
      </c>
      <c r="E29" s="3" t="s">
        <v>65</v>
      </c>
      <c r="F29" s="3" t="s">
        <v>22</v>
      </c>
    </row>
    <row r="30" spans="1:6" ht="30" x14ac:dyDescent="0.25">
      <c r="A30" s="3" t="s">
        <v>73</v>
      </c>
      <c r="B30" s="12" t="s">
        <v>82</v>
      </c>
      <c r="C30" s="3" t="s">
        <v>16</v>
      </c>
      <c r="D30" s="7">
        <v>50.34</v>
      </c>
      <c r="E30" s="3" t="s">
        <v>64</v>
      </c>
      <c r="F30" s="3" t="s">
        <v>86</v>
      </c>
    </row>
    <row r="31" spans="1:6" ht="45" x14ac:dyDescent="0.25">
      <c r="A31" s="3" t="s">
        <v>73</v>
      </c>
      <c r="B31" s="12" t="s">
        <v>82</v>
      </c>
      <c r="C31" s="3" t="s">
        <v>16</v>
      </c>
      <c r="D31" s="7">
        <v>77.64</v>
      </c>
      <c r="E31" s="3" t="s">
        <v>65</v>
      </c>
      <c r="F31" s="3" t="s">
        <v>153</v>
      </c>
    </row>
    <row r="32" spans="1:6" ht="30" x14ac:dyDescent="0.25">
      <c r="A32" s="3" t="s">
        <v>72</v>
      </c>
      <c r="B32" s="3">
        <v>48092682308</v>
      </c>
      <c r="C32" s="3" t="s">
        <v>16</v>
      </c>
      <c r="D32" s="7">
        <f>75.24+117.1</f>
        <v>192.33999999999997</v>
      </c>
      <c r="E32" s="3" t="s">
        <v>64</v>
      </c>
      <c r="F32" s="3" t="s">
        <v>17</v>
      </c>
    </row>
    <row r="33" spans="1:6" ht="30" x14ac:dyDescent="0.25">
      <c r="A33" s="3" t="s">
        <v>11</v>
      </c>
      <c r="B33" s="3">
        <v>14506572540</v>
      </c>
      <c r="C33" s="3" t="s">
        <v>1</v>
      </c>
      <c r="D33" s="5">
        <f>317.39</f>
        <v>317.39</v>
      </c>
      <c r="E33" s="3" t="s">
        <v>61</v>
      </c>
      <c r="F33" s="3" t="s">
        <v>12</v>
      </c>
    </row>
    <row r="34" spans="1:6" ht="30" x14ac:dyDescent="0.25">
      <c r="A34" s="3" t="s">
        <v>151</v>
      </c>
      <c r="B34" s="12" t="s">
        <v>152</v>
      </c>
      <c r="C34" s="3" t="s">
        <v>35</v>
      </c>
      <c r="D34" s="7">
        <v>387</v>
      </c>
      <c r="E34" s="3" t="s">
        <v>64</v>
      </c>
      <c r="F34" s="3" t="s">
        <v>87</v>
      </c>
    </row>
    <row r="35" spans="1:6" ht="30" x14ac:dyDescent="0.25">
      <c r="A35" s="4" t="s">
        <v>39</v>
      </c>
      <c r="B35" s="3"/>
      <c r="C35" s="3"/>
      <c r="D35" s="7">
        <v>26.54</v>
      </c>
      <c r="E35" s="3" t="s">
        <v>64</v>
      </c>
      <c r="F35" s="3" t="s">
        <v>44</v>
      </c>
    </row>
    <row r="36" spans="1:6" ht="30" x14ac:dyDescent="0.25">
      <c r="A36" s="3" t="s">
        <v>39</v>
      </c>
      <c r="B36" s="3"/>
      <c r="C36" s="3"/>
      <c r="D36" s="7">
        <v>26.54</v>
      </c>
      <c r="E36" s="3" t="s">
        <v>64</v>
      </c>
      <c r="F36" s="3" t="s">
        <v>44</v>
      </c>
    </row>
    <row r="37" spans="1:6" ht="30" x14ac:dyDescent="0.25">
      <c r="A37" s="3" t="s">
        <v>39</v>
      </c>
      <c r="B37" s="3"/>
      <c r="C37" s="3"/>
      <c r="D37" s="7">
        <v>26.54</v>
      </c>
      <c r="E37" s="3" t="s">
        <v>64</v>
      </c>
      <c r="F37" s="3" t="s">
        <v>44</v>
      </c>
    </row>
    <row r="38" spans="1:6" ht="30" x14ac:dyDescent="0.25">
      <c r="A38" s="4" t="s">
        <v>39</v>
      </c>
      <c r="B38" s="3"/>
      <c r="C38" s="3"/>
      <c r="D38" s="7">
        <v>30</v>
      </c>
      <c r="E38" s="3" t="s">
        <v>64</v>
      </c>
      <c r="F38" s="3" t="s">
        <v>40</v>
      </c>
    </row>
    <row r="39" spans="1:6" ht="45" x14ac:dyDescent="0.25">
      <c r="A39" s="4" t="s">
        <v>39</v>
      </c>
      <c r="B39" s="3"/>
      <c r="C39" s="3"/>
      <c r="D39" s="7">
        <v>45</v>
      </c>
      <c r="E39" s="3" t="s">
        <v>65</v>
      </c>
      <c r="F39" s="3" t="s">
        <v>40</v>
      </c>
    </row>
    <row r="40" spans="1:6" ht="45" x14ac:dyDescent="0.25">
      <c r="A40" s="4" t="s">
        <v>39</v>
      </c>
      <c r="B40" s="3"/>
      <c r="C40" s="3"/>
      <c r="D40" s="7">
        <v>39.119999999999997</v>
      </c>
      <c r="E40" s="3" t="s">
        <v>64</v>
      </c>
      <c r="F40" s="6" t="s">
        <v>41</v>
      </c>
    </row>
    <row r="41" spans="1:6" ht="30" x14ac:dyDescent="0.25">
      <c r="A41" s="4" t="s">
        <v>39</v>
      </c>
      <c r="B41" s="3"/>
      <c r="C41" s="3"/>
      <c r="D41" s="7">
        <v>45</v>
      </c>
      <c r="E41" s="3" t="s">
        <v>64</v>
      </c>
      <c r="F41" s="3" t="s">
        <v>40</v>
      </c>
    </row>
    <row r="42" spans="1:6" ht="45" x14ac:dyDescent="0.25">
      <c r="A42" s="3" t="s">
        <v>39</v>
      </c>
      <c r="B42" s="3"/>
      <c r="C42" s="3"/>
      <c r="D42" s="7">
        <v>19.559999999999999</v>
      </c>
      <c r="E42" s="3" t="s">
        <v>64</v>
      </c>
      <c r="F42" s="6" t="s">
        <v>41</v>
      </c>
    </row>
    <row r="43" spans="1:6" ht="45" x14ac:dyDescent="0.25">
      <c r="A43" s="3" t="s">
        <v>3</v>
      </c>
      <c r="B43" s="3"/>
      <c r="C43" s="3"/>
      <c r="D43" s="7">
        <v>87753.73</v>
      </c>
      <c r="E43" s="3" t="s">
        <v>57</v>
      </c>
      <c r="F43" s="3" t="s">
        <v>55</v>
      </c>
    </row>
    <row r="44" spans="1:6" ht="45" x14ac:dyDescent="0.25">
      <c r="A44" s="3" t="s">
        <v>3</v>
      </c>
      <c r="B44" s="3"/>
      <c r="C44" s="3"/>
      <c r="D44" s="7">
        <v>14479.4</v>
      </c>
      <c r="E44" s="3" t="s">
        <v>57</v>
      </c>
      <c r="F44" s="3" t="s">
        <v>56</v>
      </c>
    </row>
    <row r="45" spans="1:6" ht="45" x14ac:dyDescent="0.25">
      <c r="A45" s="3" t="s">
        <v>39</v>
      </c>
      <c r="B45" s="3"/>
      <c r="C45" s="3"/>
      <c r="D45" s="7">
        <v>446.06</v>
      </c>
      <c r="E45" s="3" t="s">
        <v>57</v>
      </c>
      <c r="F45" s="3" t="s">
        <v>59</v>
      </c>
    </row>
    <row r="46" spans="1:6" ht="33.950000000000003" customHeight="1" x14ac:dyDescent="0.25">
      <c r="A46" s="22" t="s">
        <v>62</v>
      </c>
      <c r="B46" s="23"/>
      <c r="C46" s="24"/>
      <c r="D46" s="13">
        <f>SUM(D8:D45)</f>
        <v>109423.29</v>
      </c>
    </row>
    <row r="57" spans="5:5" ht="33.950000000000003" customHeight="1" x14ac:dyDescent="0.25">
      <c r="E57" s="11"/>
    </row>
  </sheetData>
  <sheetProtection algorithmName="SHA-512" hashValue="0cUdm9fxGa20Sz2+y78/qemrB68OoUECNKdAVLNolEhjTBmmGqZhcSRZvBDEwXInhwWO30MYOfqEc+Zio84Yng==" saltValue="jIwFKBUn2TMiV7nhs0Cpzw==" spinCount="100000" sheet="1" objects="1" scenarios="1"/>
  <mergeCells count="3">
    <mergeCell ref="A5:F5"/>
    <mergeCell ref="A6:F6"/>
    <mergeCell ref="A46:C46"/>
  </mergeCells>
  <pageMargins left="0.7" right="0.7" top="0.75" bottom="0.75" header="0.3" footer="0.3"/>
  <pageSetup paperSize="9" scale="4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57"/>
  <sheetViews>
    <sheetView showGridLines="0" view="pageLayout" zoomScaleNormal="100" workbookViewId="0">
      <selection activeCell="F7" sqref="F7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5" t="s">
        <v>10</v>
      </c>
      <c r="B5" s="16"/>
      <c r="C5" s="16"/>
      <c r="D5" s="16"/>
      <c r="E5" s="16"/>
      <c r="F5" s="16"/>
    </row>
    <row r="6" spans="1:6" ht="44.1" customHeight="1" thickBot="1" x14ac:dyDescent="0.3">
      <c r="A6" s="17" t="s">
        <v>154</v>
      </c>
      <c r="B6" s="17"/>
      <c r="C6" s="17"/>
      <c r="D6" s="17"/>
      <c r="E6" s="17"/>
      <c r="F6" s="17"/>
    </row>
    <row r="7" spans="1:6" ht="33.950000000000003" customHeight="1" thickBot="1" x14ac:dyDescent="0.3">
      <c r="A7" s="8" t="s">
        <v>6</v>
      </c>
      <c r="B7" s="9" t="s">
        <v>7</v>
      </c>
      <c r="C7" s="9" t="s">
        <v>8</v>
      </c>
      <c r="D7" s="9" t="s">
        <v>0</v>
      </c>
      <c r="E7" s="9" t="s">
        <v>13</v>
      </c>
      <c r="F7" s="9" t="s">
        <v>9</v>
      </c>
    </row>
    <row r="8" spans="1:6" ht="45" x14ac:dyDescent="0.25">
      <c r="A8" s="3" t="s">
        <v>100</v>
      </c>
      <c r="B8" s="3">
        <v>97907935118</v>
      </c>
      <c r="C8" s="3" t="s">
        <v>1</v>
      </c>
      <c r="D8" s="7">
        <v>97.81</v>
      </c>
      <c r="E8" s="3" t="s">
        <v>14</v>
      </c>
      <c r="F8" s="3" t="s">
        <v>22</v>
      </c>
    </row>
    <row r="9" spans="1:6" ht="45" x14ac:dyDescent="0.25">
      <c r="A9" s="4" t="s">
        <v>23</v>
      </c>
      <c r="B9" s="3">
        <v>13262076150</v>
      </c>
      <c r="C9" s="3" t="s">
        <v>1</v>
      </c>
      <c r="D9" s="7">
        <v>114.01</v>
      </c>
      <c r="E9" s="3" t="s">
        <v>14</v>
      </c>
      <c r="F9" s="3" t="s">
        <v>22</v>
      </c>
    </row>
    <row r="10" spans="1:6" ht="45" x14ac:dyDescent="0.25">
      <c r="A10" s="3" t="s">
        <v>72</v>
      </c>
      <c r="B10" s="3">
        <v>48092682308</v>
      </c>
      <c r="C10" s="3" t="s">
        <v>16</v>
      </c>
      <c r="D10" s="7">
        <v>15</v>
      </c>
      <c r="E10" s="3" t="s">
        <v>64</v>
      </c>
      <c r="F10" s="3" t="s">
        <v>32</v>
      </c>
    </row>
    <row r="11" spans="1:6" ht="45" x14ac:dyDescent="0.25">
      <c r="A11" s="3" t="s">
        <v>93</v>
      </c>
      <c r="B11" s="3">
        <v>95970838122</v>
      </c>
      <c r="C11" s="3" t="s">
        <v>16</v>
      </c>
      <c r="D11" s="7">
        <f>89.68+342.52</f>
        <v>432.2</v>
      </c>
      <c r="E11" s="3" t="s">
        <v>64</v>
      </c>
      <c r="F11" s="3" t="s">
        <v>24</v>
      </c>
    </row>
    <row r="12" spans="1:6" ht="45" x14ac:dyDescent="0.25">
      <c r="A12" s="3" t="s">
        <v>21</v>
      </c>
      <c r="B12" s="3">
        <v>84154988927</v>
      </c>
      <c r="C12" s="3" t="s">
        <v>16</v>
      </c>
      <c r="D12" s="7">
        <f>65.52+65.52</f>
        <v>131.04</v>
      </c>
      <c r="E12" s="3" t="s">
        <v>65</v>
      </c>
      <c r="F12" s="3" t="s">
        <v>22</v>
      </c>
    </row>
    <row r="13" spans="1:6" ht="30" x14ac:dyDescent="0.25">
      <c r="A13" s="3" t="s">
        <v>74</v>
      </c>
      <c r="B13" s="3">
        <v>51955689490</v>
      </c>
      <c r="C13" s="3" t="s">
        <v>75</v>
      </c>
      <c r="D13" s="7">
        <v>21.82</v>
      </c>
      <c r="E13" s="3" t="s">
        <v>64</v>
      </c>
      <c r="F13" s="3" t="s">
        <v>17</v>
      </c>
    </row>
    <row r="14" spans="1:6" ht="45" x14ac:dyDescent="0.25">
      <c r="A14" s="3" t="s">
        <v>74</v>
      </c>
      <c r="B14" s="3">
        <v>51955689490</v>
      </c>
      <c r="C14" s="3" t="s">
        <v>75</v>
      </c>
      <c r="D14" s="7">
        <v>295.02999999999997</v>
      </c>
      <c r="E14" s="3" t="s">
        <v>65</v>
      </c>
      <c r="F14" s="3" t="s">
        <v>22</v>
      </c>
    </row>
    <row r="15" spans="1:6" ht="30" x14ac:dyDescent="0.25">
      <c r="A15" s="3" t="s">
        <v>36</v>
      </c>
      <c r="B15" s="3">
        <v>70133616033</v>
      </c>
      <c r="C15" s="3" t="s">
        <v>1</v>
      </c>
      <c r="D15" s="7">
        <v>76.39</v>
      </c>
      <c r="E15" s="3" t="s">
        <v>64</v>
      </c>
      <c r="F15" s="3" t="s">
        <v>37</v>
      </c>
    </row>
    <row r="16" spans="1:6" ht="45" x14ac:dyDescent="0.25">
      <c r="A16" s="3" t="s">
        <v>155</v>
      </c>
      <c r="B16" s="3">
        <v>72139518512</v>
      </c>
      <c r="C16" s="3" t="s">
        <v>16</v>
      </c>
      <c r="D16" s="7">
        <v>273.25</v>
      </c>
      <c r="E16" s="3" t="s">
        <v>64</v>
      </c>
      <c r="F16" s="6" t="s">
        <v>88</v>
      </c>
    </row>
    <row r="17" spans="1:6" ht="45" x14ac:dyDescent="0.25">
      <c r="A17" s="3" t="s">
        <v>3</v>
      </c>
      <c r="B17" s="3"/>
      <c r="C17" s="3"/>
      <c r="D17" s="7">
        <v>839.38</v>
      </c>
      <c r="E17" s="3" t="s">
        <v>64</v>
      </c>
      <c r="F17" s="3" t="s">
        <v>43</v>
      </c>
    </row>
    <row r="18" spans="1:6" ht="45" x14ac:dyDescent="0.25">
      <c r="A18" s="3" t="s">
        <v>39</v>
      </c>
      <c r="B18" s="3"/>
      <c r="C18" s="3"/>
      <c r="D18" s="5">
        <v>20.02</v>
      </c>
      <c r="E18" s="3" t="s">
        <v>64</v>
      </c>
      <c r="F18" s="6" t="s">
        <v>41</v>
      </c>
    </row>
    <row r="19" spans="1:6" ht="30" x14ac:dyDescent="0.25">
      <c r="A19" s="3" t="s">
        <v>5</v>
      </c>
      <c r="B19" s="3">
        <v>85821130368</v>
      </c>
      <c r="C19" s="3" t="s">
        <v>1</v>
      </c>
      <c r="D19" s="5">
        <v>1.66</v>
      </c>
      <c r="E19" s="3" t="s">
        <v>61</v>
      </c>
      <c r="F19" s="6" t="s">
        <v>27</v>
      </c>
    </row>
    <row r="20" spans="1:6" ht="30" x14ac:dyDescent="0.25">
      <c r="A20" s="3" t="s">
        <v>38</v>
      </c>
      <c r="B20" s="3">
        <v>87311810356</v>
      </c>
      <c r="C20" s="3" t="s">
        <v>2</v>
      </c>
      <c r="D20" s="7">
        <v>5.22</v>
      </c>
      <c r="E20" s="3" t="s">
        <v>64</v>
      </c>
      <c r="F20" s="3" t="s">
        <v>30</v>
      </c>
    </row>
    <row r="21" spans="1:6" ht="30" x14ac:dyDescent="0.25">
      <c r="A21" s="3" t="s">
        <v>72</v>
      </c>
      <c r="B21" s="3">
        <v>48092682308</v>
      </c>
      <c r="C21" s="3" t="s">
        <v>16</v>
      </c>
      <c r="D21" s="7">
        <v>109.8</v>
      </c>
      <c r="E21" s="3" t="s">
        <v>64</v>
      </c>
      <c r="F21" s="3" t="s">
        <v>17</v>
      </c>
    </row>
    <row r="22" spans="1:6" ht="45" x14ac:dyDescent="0.25">
      <c r="A22" s="4" t="s">
        <v>156</v>
      </c>
      <c r="B22" s="3">
        <v>64617490667</v>
      </c>
      <c r="C22" s="3" t="s">
        <v>16</v>
      </c>
      <c r="D22" s="7">
        <v>122.61</v>
      </c>
      <c r="E22" s="3" t="s">
        <v>64</v>
      </c>
      <c r="F22" s="3" t="s">
        <v>22</v>
      </c>
    </row>
    <row r="23" spans="1:6" ht="30" x14ac:dyDescent="0.25">
      <c r="A23" s="3" t="s">
        <v>11</v>
      </c>
      <c r="B23" s="3">
        <v>14506572540</v>
      </c>
      <c r="C23" s="3" t="s">
        <v>1</v>
      </c>
      <c r="D23" s="5">
        <f>317.39</f>
        <v>317.39</v>
      </c>
      <c r="E23" s="3" t="s">
        <v>61</v>
      </c>
      <c r="F23" s="3" t="s">
        <v>12</v>
      </c>
    </row>
    <row r="24" spans="1:6" ht="30" x14ac:dyDescent="0.25">
      <c r="A24" s="4" t="s">
        <v>98</v>
      </c>
      <c r="B24" s="3">
        <v>64546066176</v>
      </c>
      <c r="C24" s="3" t="s">
        <v>1</v>
      </c>
      <c r="D24" s="7">
        <f>146.88+73.94</f>
        <v>220.82</v>
      </c>
      <c r="E24" s="3" t="s">
        <v>64</v>
      </c>
      <c r="F24" s="3" t="s">
        <v>87</v>
      </c>
    </row>
    <row r="25" spans="1:6" ht="30" x14ac:dyDescent="0.25">
      <c r="A25" s="3" t="s">
        <v>157</v>
      </c>
      <c r="B25" s="3">
        <v>36263309270</v>
      </c>
      <c r="C25" s="3" t="s">
        <v>16</v>
      </c>
      <c r="D25" s="7">
        <v>20.85</v>
      </c>
      <c r="E25" s="3" t="s">
        <v>64</v>
      </c>
      <c r="F25" s="3" t="s">
        <v>87</v>
      </c>
    </row>
    <row r="26" spans="1:6" ht="30" x14ac:dyDescent="0.25">
      <c r="A26" s="4" t="s">
        <v>39</v>
      </c>
      <c r="B26" s="3"/>
      <c r="C26" s="3"/>
      <c r="D26" s="7">
        <v>105</v>
      </c>
      <c r="E26" s="3" t="s">
        <v>64</v>
      </c>
      <c r="F26" s="3" t="s">
        <v>40</v>
      </c>
    </row>
    <row r="27" spans="1:6" ht="45" x14ac:dyDescent="0.25">
      <c r="A27" s="3" t="s">
        <v>39</v>
      </c>
      <c r="B27" s="3"/>
      <c r="C27" s="3"/>
      <c r="D27" s="7">
        <v>16.48</v>
      </c>
      <c r="E27" s="3" t="s">
        <v>64</v>
      </c>
      <c r="F27" s="6" t="s">
        <v>41</v>
      </c>
    </row>
    <row r="28" spans="1:6" ht="45" x14ac:dyDescent="0.25">
      <c r="A28" s="4" t="s">
        <v>69</v>
      </c>
      <c r="B28" s="3">
        <v>90464311839</v>
      </c>
      <c r="C28" s="3" t="s">
        <v>16</v>
      </c>
      <c r="D28" s="7">
        <v>331.23</v>
      </c>
      <c r="E28" s="3" t="s">
        <v>64</v>
      </c>
      <c r="F28" s="3" t="s">
        <v>22</v>
      </c>
    </row>
    <row r="29" spans="1:6" ht="30" x14ac:dyDescent="0.25">
      <c r="A29" s="3" t="s">
        <v>94</v>
      </c>
      <c r="B29" s="3">
        <v>40897098424</v>
      </c>
      <c r="C29" s="3" t="s">
        <v>16</v>
      </c>
      <c r="D29" s="7">
        <v>56.62</v>
      </c>
      <c r="E29" s="3" t="s">
        <v>64</v>
      </c>
      <c r="F29" s="3" t="s">
        <v>95</v>
      </c>
    </row>
    <row r="30" spans="1:6" ht="30" x14ac:dyDescent="0.25">
      <c r="A30" s="3" t="s">
        <v>94</v>
      </c>
      <c r="B30" s="3">
        <v>40897098424</v>
      </c>
      <c r="C30" s="3" t="s">
        <v>16</v>
      </c>
      <c r="D30" s="7">
        <v>21.13</v>
      </c>
      <c r="E30" s="3" t="s">
        <v>64</v>
      </c>
      <c r="F30" s="3" t="s">
        <v>87</v>
      </c>
    </row>
    <row r="31" spans="1:6" ht="45" x14ac:dyDescent="0.25">
      <c r="A31" s="3" t="s">
        <v>3</v>
      </c>
      <c r="B31" s="3"/>
      <c r="C31" s="3"/>
      <c r="D31" s="7">
        <v>88900.73</v>
      </c>
      <c r="E31" s="3" t="s">
        <v>57</v>
      </c>
      <c r="F31" s="3" t="s">
        <v>55</v>
      </c>
    </row>
    <row r="32" spans="1:6" ht="45" x14ac:dyDescent="0.25">
      <c r="A32" s="3" t="s">
        <v>3</v>
      </c>
      <c r="B32" s="3"/>
      <c r="C32" s="3"/>
      <c r="D32" s="7">
        <v>14667.61</v>
      </c>
      <c r="E32" s="3" t="s">
        <v>57</v>
      </c>
      <c r="F32" s="3" t="s">
        <v>56</v>
      </c>
    </row>
    <row r="33" spans="1:6" ht="45" x14ac:dyDescent="0.25">
      <c r="A33" s="3" t="s">
        <v>39</v>
      </c>
      <c r="B33" s="3"/>
      <c r="C33" s="3"/>
      <c r="D33" s="7">
        <v>205.43</v>
      </c>
      <c r="E33" s="3" t="s">
        <v>57</v>
      </c>
      <c r="F33" s="3" t="s">
        <v>59</v>
      </c>
    </row>
    <row r="34" spans="1:6" ht="45" x14ac:dyDescent="0.25">
      <c r="A34" s="3" t="s">
        <v>39</v>
      </c>
      <c r="B34" s="3"/>
      <c r="C34" s="3"/>
      <c r="D34" s="7">
        <v>287.22000000000003</v>
      </c>
      <c r="E34" s="3" t="s">
        <v>57</v>
      </c>
      <c r="F34" s="3" t="s">
        <v>59</v>
      </c>
    </row>
    <row r="35" spans="1:6" ht="45" x14ac:dyDescent="0.25">
      <c r="A35" s="3" t="s">
        <v>39</v>
      </c>
      <c r="B35" s="3"/>
      <c r="C35" s="3"/>
      <c r="D35" s="7">
        <v>561.4</v>
      </c>
      <c r="E35" s="3" t="s">
        <v>57</v>
      </c>
      <c r="F35" s="3" t="s">
        <v>59</v>
      </c>
    </row>
    <row r="36" spans="1:6" ht="45" x14ac:dyDescent="0.25">
      <c r="A36" s="3" t="s">
        <v>3</v>
      </c>
      <c r="B36" s="3"/>
      <c r="C36" s="3"/>
      <c r="D36" s="7">
        <v>11400</v>
      </c>
      <c r="E36" s="3" t="s">
        <v>57</v>
      </c>
      <c r="F36" s="3" t="s">
        <v>158</v>
      </c>
    </row>
    <row r="37" spans="1:6" ht="15" hidden="1" x14ac:dyDescent="0.25">
      <c r="A37" s="3"/>
      <c r="B37" s="3"/>
      <c r="C37" s="3"/>
      <c r="D37" s="7"/>
      <c r="E37" s="3"/>
      <c r="F37" s="3"/>
    </row>
    <row r="38" spans="1:6" ht="15" hidden="1" x14ac:dyDescent="0.25">
      <c r="A38" s="4"/>
      <c r="B38" s="3"/>
      <c r="C38" s="3"/>
      <c r="D38" s="7"/>
      <c r="E38" s="3"/>
      <c r="F38" s="3"/>
    </row>
    <row r="39" spans="1:6" ht="15" hidden="1" x14ac:dyDescent="0.25">
      <c r="A39" s="4"/>
      <c r="B39" s="3"/>
      <c r="C39" s="3"/>
      <c r="D39" s="7"/>
      <c r="E39" s="3"/>
      <c r="F39" s="3"/>
    </row>
    <row r="40" spans="1:6" ht="15" hidden="1" x14ac:dyDescent="0.25">
      <c r="A40" s="4"/>
      <c r="B40" s="3"/>
      <c r="C40" s="3"/>
      <c r="D40" s="7"/>
      <c r="E40" s="3"/>
      <c r="F40" s="6"/>
    </row>
    <row r="41" spans="1:6" ht="15" hidden="1" x14ac:dyDescent="0.25">
      <c r="A41" s="4"/>
      <c r="B41" s="3"/>
      <c r="C41" s="3"/>
      <c r="D41" s="7"/>
      <c r="E41" s="3"/>
      <c r="F41" s="3"/>
    </row>
    <row r="42" spans="1:6" ht="15" hidden="1" x14ac:dyDescent="0.25">
      <c r="A42" s="3"/>
      <c r="B42" s="3"/>
      <c r="C42" s="3"/>
      <c r="D42" s="7"/>
      <c r="E42" s="3"/>
      <c r="F42" s="6"/>
    </row>
    <row r="43" spans="1:6" ht="15" hidden="1" x14ac:dyDescent="0.25">
      <c r="A43" s="3"/>
      <c r="B43" s="3"/>
      <c r="C43" s="3"/>
      <c r="D43" s="7"/>
      <c r="E43" s="3"/>
      <c r="F43" s="3"/>
    </row>
    <row r="44" spans="1:6" ht="15" hidden="1" x14ac:dyDescent="0.25">
      <c r="A44" s="3"/>
      <c r="B44" s="3"/>
      <c r="C44" s="3"/>
      <c r="D44" s="7"/>
      <c r="E44" s="3"/>
      <c r="F44" s="3"/>
    </row>
    <row r="45" spans="1:6" ht="15" hidden="1" x14ac:dyDescent="0.25">
      <c r="A45" s="3"/>
      <c r="B45" s="3"/>
      <c r="C45" s="3"/>
      <c r="D45" s="7"/>
      <c r="E45" s="3"/>
      <c r="F45" s="3"/>
    </row>
    <row r="46" spans="1:6" ht="33.950000000000003" customHeight="1" x14ac:dyDescent="0.25">
      <c r="A46" s="22" t="s">
        <v>62</v>
      </c>
      <c r="B46" s="23"/>
      <c r="C46" s="24"/>
      <c r="D46" s="13">
        <f>SUM(D8:D45)</f>
        <v>119667.14999999998</v>
      </c>
    </row>
    <row r="57" spans="5:5" ht="33.950000000000003" customHeight="1" x14ac:dyDescent="0.25">
      <c r="E57" s="11"/>
    </row>
  </sheetData>
  <sheetProtection algorithmName="SHA-512" hashValue="3GhVFuDV3N8kqTkrcCL1hrt4484Zw5Xw/vbPU8hCQfZcJjp95i4HBlNnrVPe4ilM87BA3bBWDc+jM0RZHoFePQ==" saltValue="AmR8P1NF4tIowAaB0aM5bg==" spinCount="100000" sheet="1" objects="1" scenarios="1"/>
  <mergeCells count="3">
    <mergeCell ref="A5:F5"/>
    <mergeCell ref="A6:F6"/>
    <mergeCell ref="A46:C46"/>
  </mergeCells>
  <pageMargins left="0.7" right="0.7" top="0.75" bottom="0.75" header="0.3" footer="0.3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53"/>
  <sheetViews>
    <sheetView showGridLines="0" view="pageLayout" topLeftCell="A10" zoomScaleNormal="100" workbookViewId="0">
      <selection activeCell="A31" sqref="A31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5" t="s">
        <v>10</v>
      </c>
      <c r="B5" s="16"/>
      <c r="C5" s="16"/>
      <c r="D5" s="16"/>
      <c r="E5" s="16"/>
      <c r="F5" s="16"/>
    </row>
    <row r="6" spans="1:6" ht="44.1" customHeight="1" x14ac:dyDescent="0.25">
      <c r="A6" s="17" t="s">
        <v>159</v>
      </c>
      <c r="B6" s="17"/>
      <c r="C6" s="17"/>
      <c r="D6" s="17"/>
      <c r="E6" s="17"/>
      <c r="F6" s="17"/>
    </row>
    <row r="7" spans="1:6" ht="33.950000000000003" customHeight="1" x14ac:dyDescent="0.25">
      <c r="A7" s="14" t="s">
        <v>6</v>
      </c>
      <c r="B7" s="14" t="s">
        <v>7</v>
      </c>
      <c r="C7" s="14" t="s">
        <v>8</v>
      </c>
      <c r="D7" s="14" t="s">
        <v>0</v>
      </c>
      <c r="E7" s="14" t="s">
        <v>13</v>
      </c>
      <c r="F7" s="14" t="s">
        <v>9</v>
      </c>
    </row>
    <row r="8" spans="1:6" ht="45" x14ac:dyDescent="0.25">
      <c r="A8" s="3" t="s">
        <v>3</v>
      </c>
      <c r="B8" s="3"/>
      <c r="C8" s="3"/>
      <c r="D8" s="7">
        <v>593.71</v>
      </c>
      <c r="E8" s="3" t="s">
        <v>64</v>
      </c>
      <c r="F8" s="3" t="s">
        <v>43</v>
      </c>
    </row>
    <row r="9" spans="1:6" ht="30" x14ac:dyDescent="0.25">
      <c r="A9" s="3" t="s">
        <v>5</v>
      </c>
      <c r="B9" s="3">
        <v>85821130368</v>
      </c>
      <c r="C9" s="3" t="s">
        <v>1</v>
      </c>
      <c r="D9" s="5">
        <v>1.91</v>
      </c>
      <c r="E9" s="3" t="s">
        <v>61</v>
      </c>
      <c r="F9" s="6" t="s">
        <v>27</v>
      </c>
    </row>
    <row r="10" spans="1:6" ht="30" x14ac:dyDescent="0.25">
      <c r="A10" s="3" t="s">
        <v>5</v>
      </c>
      <c r="B10" s="3">
        <v>85821130368</v>
      </c>
      <c r="C10" s="3" t="s">
        <v>1</v>
      </c>
      <c r="D10" s="5">
        <v>64.7</v>
      </c>
      <c r="E10" s="3" t="s">
        <v>61</v>
      </c>
      <c r="F10" s="6" t="s">
        <v>161</v>
      </c>
    </row>
    <row r="11" spans="1:6" ht="30" x14ac:dyDescent="0.25">
      <c r="A11" s="3" t="s">
        <v>38</v>
      </c>
      <c r="B11" s="3">
        <v>87311810356</v>
      </c>
      <c r="C11" s="3" t="s">
        <v>2</v>
      </c>
      <c r="D11" s="7">
        <v>9.64</v>
      </c>
      <c r="E11" s="3" t="s">
        <v>64</v>
      </c>
      <c r="F11" s="3" t="s">
        <v>30</v>
      </c>
    </row>
    <row r="12" spans="1:6" ht="30" x14ac:dyDescent="0.25">
      <c r="A12" s="3" t="s">
        <v>36</v>
      </c>
      <c r="B12" s="3">
        <v>70133616033</v>
      </c>
      <c r="C12" s="3" t="s">
        <v>1</v>
      </c>
      <c r="D12" s="7">
        <v>77.73</v>
      </c>
      <c r="E12" s="3" t="s">
        <v>64</v>
      </c>
      <c r="F12" s="3" t="s">
        <v>37</v>
      </c>
    </row>
    <row r="13" spans="1:6" ht="30" x14ac:dyDescent="0.25">
      <c r="A13" s="3" t="s">
        <v>72</v>
      </c>
      <c r="B13" s="3">
        <v>48092682308</v>
      </c>
      <c r="C13" s="3" t="s">
        <v>16</v>
      </c>
      <c r="D13" s="7">
        <v>54.7</v>
      </c>
      <c r="E13" s="3" t="s">
        <v>64</v>
      </c>
      <c r="F13" s="3" t="s">
        <v>153</v>
      </c>
    </row>
    <row r="14" spans="1:6" ht="30" x14ac:dyDescent="0.25">
      <c r="A14" s="4" t="s">
        <v>39</v>
      </c>
      <c r="B14" s="3"/>
      <c r="C14" s="3"/>
      <c r="D14" s="7">
        <v>15</v>
      </c>
      <c r="E14" s="3" t="s">
        <v>64</v>
      </c>
      <c r="F14" s="3" t="s">
        <v>40</v>
      </c>
    </row>
    <row r="15" spans="1:6" ht="45" x14ac:dyDescent="0.25">
      <c r="A15" s="3" t="s">
        <v>39</v>
      </c>
      <c r="B15" s="3"/>
      <c r="C15" s="3"/>
      <c r="D15" s="7">
        <v>9.1199999999999992</v>
      </c>
      <c r="E15" s="3" t="s">
        <v>64</v>
      </c>
      <c r="F15" s="6" t="s">
        <v>41</v>
      </c>
    </row>
    <row r="16" spans="1:6" ht="45" x14ac:dyDescent="0.25">
      <c r="A16" s="3" t="s">
        <v>39</v>
      </c>
      <c r="B16" s="3"/>
      <c r="C16" s="3"/>
      <c r="D16" s="5">
        <v>9.1199999999999992</v>
      </c>
      <c r="E16" s="3" t="s">
        <v>64</v>
      </c>
      <c r="F16" s="6" t="s">
        <v>41</v>
      </c>
    </row>
    <row r="17" spans="1:6" ht="30" x14ac:dyDescent="0.25">
      <c r="A17" s="4" t="s">
        <v>39</v>
      </c>
      <c r="B17" s="3"/>
      <c r="C17" s="3"/>
      <c r="D17" s="7">
        <v>45</v>
      </c>
      <c r="E17" s="3" t="s">
        <v>64</v>
      </c>
      <c r="F17" s="3" t="s">
        <v>40</v>
      </c>
    </row>
    <row r="18" spans="1:6" ht="45" x14ac:dyDescent="0.25">
      <c r="A18" s="3" t="s">
        <v>39</v>
      </c>
      <c r="B18" s="3"/>
      <c r="C18" s="3"/>
      <c r="D18" s="7">
        <v>39.119999999999997</v>
      </c>
      <c r="E18" s="3" t="s">
        <v>64</v>
      </c>
      <c r="F18" s="6" t="s">
        <v>41</v>
      </c>
    </row>
    <row r="19" spans="1:6" ht="30" x14ac:dyDescent="0.25">
      <c r="A19" s="4" t="s">
        <v>39</v>
      </c>
      <c r="B19" s="3"/>
      <c r="C19" s="3"/>
      <c r="D19" s="7">
        <v>30</v>
      </c>
      <c r="E19" s="3" t="s">
        <v>64</v>
      </c>
      <c r="F19" s="3" t="s">
        <v>40</v>
      </c>
    </row>
    <row r="20" spans="1:6" ht="45" x14ac:dyDescent="0.25">
      <c r="A20" s="3" t="s">
        <v>39</v>
      </c>
      <c r="B20" s="3"/>
      <c r="C20" s="3"/>
      <c r="D20" s="7">
        <v>18.239999999999998</v>
      </c>
      <c r="E20" s="3" t="s">
        <v>64</v>
      </c>
      <c r="F20" s="6" t="s">
        <v>41</v>
      </c>
    </row>
    <row r="21" spans="1:6" ht="45" x14ac:dyDescent="0.25">
      <c r="A21" s="3" t="s">
        <v>39</v>
      </c>
      <c r="B21" s="3"/>
      <c r="C21" s="3"/>
      <c r="D21" s="7">
        <v>264.5</v>
      </c>
      <c r="E21" s="3" t="s">
        <v>14</v>
      </c>
      <c r="F21" s="3" t="s">
        <v>22</v>
      </c>
    </row>
    <row r="22" spans="1:6" ht="45" x14ac:dyDescent="0.25">
      <c r="A22" s="3" t="s">
        <v>39</v>
      </c>
      <c r="B22" s="3"/>
      <c r="C22" s="3"/>
      <c r="D22" s="7">
        <v>388.5</v>
      </c>
      <c r="E22" s="3" t="s">
        <v>14</v>
      </c>
      <c r="F22" s="3" t="s">
        <v>22</v>
      </c>
    </row>
    <row r="23" spans="1:6" ht="45" x14ac:dyDescent="0.25">
      <c r="A23" s="4" t="s">
        <v>4</v>
      </c>
      <c r="B23" s="3"/>
      <c r="C23" s="3"/>
      <c r="D23" s="7">
        <v>32.659999999999997</v>
      </c>
      <c r="E23" s="3" t="s">
        <v>14</v>
      </c>
      <c r="F23" s="3" t="s">
        <v>22</v>
      </c>
    </row>
    <row r="24" spans="1:6" ht="45" x14ac:dyDescent="0.25">
      <c r="A24" s="3" t="s">
        <v>160</v>
      </c>
      <c r="B24" s="3"/>
      <c r="C24" s="3"/>
      <c r="D24" s="7">
        <v>3.26</v>
      </c>
      <c r="E24" s="3" t="s">
        <v>14</v>
      </c>
      <c r="F24" s="3" t="s">
        <v>22</v>
      </c>
    </row>
    <row r="25" spans="1:6" ht="30" x14ac:dyDescent="0.25">
      <c r="A25" s="3" t="s">
        <v>93</v>
      </c>
      <c r="B25" s="3">
        <v>95970838122</v>
      </c>
      <c r="C25" s="3" t="s">
        <v>16</v>
      </c>
      <c r="D25" s="7">
        <v>8.7799999999999994</v>
      </c>
      <c r="E25" s="3" t="s">
        <v>64</v>
      </c>
      <c r="F25" s="3" t="s">
        <v>89</v>
      </c>
    </row>
    <row r="26" spans="1:6" ht="45" x14ac:dyDescent="0.25">
      <c r="A26" s="3" t="s">
        <v>93</v>
      </c>
      <c r="B26" s="3">
        <v>95970838122</v>
      </c>
      <c r="C26" s="3" t="s">
        <v>16</v>
      </c>
      <c r="D26" s="7">
        <v>43.11</v>
      </c>
      <c r="E26" s="3" t="s">
        <v>64</v>
      </c>
      <c r="F26" s="3" t="s">
        <v>24</v>
      </c>
    </row>
    <row r="27" spans="1:6" ht="30" x14ac:dyDescent="0.25">
      <c r="A27" s="4" t="s">
        <v>69</v>
      </c>
      <c r="B27" s="3">
        <v>90464311839</v>
      </c>
      <c r="C27" s="3" t="s">
        <v>16</v>
      </c>
      <c r="D27" s="7">
        <v>65.44</v>
      </c>
      <c r="E27" s="3" t="s">
        <v>64</v>
      </c>
      <c r="F27" s="3" t="s">
        <v>87</v>
      </c>
    </row>
    <row r="28" spans="1:6" ht="30" x14ac:dyDescent="0.25">
      <c r="A28" s="3" t="s">
        <v>11</v>
      </c>
      <c r="B28" s="3">
        <v>14506572540</v>
      </c>
      <c r="C28" s="3" t="s">
        <v>1</v>
      </c>
      <c r="D28" s="5">
        <f>317.39</f>
        <v>317.39</v>
      </c>
      <c r="E28" s="3" t="s">
        <v>61</v>
      </c>
      <c r="F28" s="3" t="s">
        <v>12</v>
      </c>
    </row>
    <row r="29" spans="1:6" ht="45" x14ac:dyDescent="0.25">
      <c r="A29" s="3" t="s">
        <v>3</v>
      </c>
      <c r="B29" s="3"/>
      <c r="C29" s="3"/>
      <c r="D29" s="7">
        <v>82886.53</v>
      </c>
      <c r="E29" s="3" t="s">
        <v>57</v>
      </c>
      <c r="F29" s="3" t="s">
        <v>55</v>
      </c>
    </row>
    <row r="30" spans="1:6" ht="45" x14ac:dyDescent="0.25">
      <c r="A30" s="3" t="s">
        <v>3</v>
      </c>
      <c r="B30" s="3"/>
      <c r="C30" s="3"/>
      <c r="D30" s="7">
        <v>13676.26</v>
      </c>
      <c r="E30" s="3" t="s">
        <v>57</v>
      </c>
      <c r="F30" s="3" t="s">
        <v>56</v>
      </c>
    </row>
    <row r="31" spans="1:6" ht="45" x14ac:dyDescent="0.25">
      <c r="A31" s="3" t="s">
        <v>39</v>
      </c>
      <c r="B31" s="3"/>
      <c r="C31" s="3"/>
      <c r="D31" s="7">
        <v>103.3</v>
      </c>
      <c r="E31" s="3" t="s">
        <v>57</v>
      </c>
      <c r="F31" s="3" t="s">
        <v>59</v>
      </c>
    </row>
    <row r="32" spans="1:6" ht="45" x14ac:dyDescent="0.25">
      <c r="A32" s="3" t="s">
        <v>39</v>
      </c>
      <c r="B32" s="3"/>
      <c r="C32" s="3"/>
      <c r="D32" s="7">
        <v>493.96</v>
      </c>
      <c r="E32" s="3" t="s">
        <v>57</v>
      </c>
      <c r="F32" s="3" t="s">
        <v>59</v>
      </c>
    </row>
    <row r="33" spans="1:6" ht="15" hidden="1" x14ac:dyDescent="0.25">
      <c r="A33" s="3"/>
      <c r="B33" s="3"/>
      <c r="C33" s="3"/>
      <c r="D33" s="7"/>
      <c r="E33" s="3"/>
      <c r="F33" s="3"/>
    </row>
    <row r="34" spans="1:6" ht="15" hidden="1" x14ac:dyDescent="0.25">
      <c r="A34" s="4"/>
      <c r="B34" s="3"/>
      <c r="C34" s="3"/>
      <c r="D34" s="7"/>
      <c r="E34" s="3"/>
      <c r="F34" s="3"/>
    </row>
    <row r="35" spans="1:6" ht="15" hidden="1" x14ac:dyDescent="0.25">
      <c r="A35" s="4"/>
      <c r="B35" s="3"/>
      <c r="C35" s="3"/>
      <c r="D35" s="7"/>
      <c r="E35" s="3"/>
      <c r="F35" s="3"/>
    </row>
    <row r="36" spans="1:6" ht="15" hidden="1" x14ac:dyDescent="0.25">
      <c r="A36" s="4"/>
      <c r="B36" s="3"/>
      <c r="C36" s="3"/>
      <c r="D36" s="7"/>
      <c r="E36" s="3"/>
      <c r="F36" s="6"/>
    </row>
    <row r="37" spans="1:6" ht="15" hidden="1" x14ac:dyDescent="0.25">
      <c r="A37" s="4"/>
      <c r="B37" s="3"/>
      <c r="C37" s="3"/>
      <c r="D37" s="7"/>
      <c r="E37" s="3"/>
      <c r="F37" s="3"/>
    </row>
    <row r="38" spans="1:6" ht="15" hidden="1" x14ac:dyDescent="0.25">
      <c r="A38" s="3"/>
      <c r="B38" s="3"/>
      <c r="C38" s="3"/>
      <c r="D38" s="7"/>
      <c r="E38" s="3"/>
      <c r="F38" s="6"/>
    </row>
    <row r="39" spans="1:6" ht="15" hidden="1" x14ac:dyDescent="0.25">
      <c r="A39" s="3"/>
      <c r="B39" s="3"/>
      <c r="C39" s="3"/>
      <c r="D39" s="7"/>
      <c r="E39" s="3"/>
      <c r="F39" s="3"/>
    </row>
    <row r="40" spans="1:6" ht="15" hidden="1" x14ac:dyDescent="0.25">
      <c r="A40" s="3"/>
      <c r="B40" s="3"/>
      <c r="C40" s="3"/>
      <c r="D40" s="7"/>
      <c r="E40" s="3"/>
      <c r="F40" s="3"/>
    </row>
    <row r="41" spans="1:6" ht="15" hidden="1" x14ac:dyDescent="0.25">
      <c r="A41" s="3"/>
      <c r="B41" s="3"/>
      <c r="C41" s="3"/>
      <c r="D41" s="7"/>
      <c r="E41" s="3"/>
      <c r="F41" s="3"/>
    </row>
    <row r="42" spans="1:6" ht="33.950000000000003" customHeight="1" x14ac:dyDescent="0.25">
      <c r="A42" s="22" t="s">
        <v>62</v>
      </c>
      <c r="B42" s="23"/>
      <c r="C42" s="24"/>
      <c r="D42" s="13">
        <f>SUM(D8:D41)</f>
        <v>99251.680000000008</v>
      </c>
    </row>
    <row r="53" spans="5:5" ht="33.950000000000003" customHeight="1" x14ac:dyDescent="0.25">
      <c r="E53" s="11"/>
    </row>
  </sheetData>
  <sheetProtection algorithmName="SHA-512" hashValue="EKre/xbItbCuMnju2XxPi8BpL5W/qi7OLFPWoC5io+XCe6M5RUp4glfdCz5I6XEBcdDyjrxSdtYGA0OauOUO2g==" saltValue="+6uw5c86DfsqZUvuJ6JkAA==" spinCount="100000" sheet="1" objects="1" scenarios="1"/>
  <mergeCells count="3">
    <mergeCell ref="A5:F5"/>
    <mergeCell ref="A6:F6"/>
    <mergeCell ref="A42:C42"/>
  </mergeCells>
  <pageMargins left="0.7" right="0.7" top="0.75" bottom="0.75" header="0.3" footer="0.3"/>
  <pageSetup paperSize="9" scale="4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45"/>
  <sheetViews>
    <sheetView showGridLines="0" view="pageLayout" topLeftCell="A10" zoomScaleNormal="100" workbookViewId="0">
      <selection activeCell="A5" sqref="A5:F5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5" t="s">
        <v>10</v>
      </c>
      <c r="B5" s="16"/>
      <c r="C5" s="16"/>
      <c r="D5" s="16"/>
      <c r="E5" s="16"/>
      <c r="F5" s="16"/>
    </row>
    <row r="6" spans="1:6" ht="44.1" customHeight="1" x14ac:dyDescent="0.25">
      <c r="A6" s="17" t="s">
        <v>162</v>
      </c>
      <c r="B6" s="17"/>
      <c r="C6" s="17"/>
      <c r="D6" s="17"/>
      <c r="E6" s="17"/>
      <c r="F6" s="17"/>
    </row>
    <row r="7" spans="1:6" ht="33.950000000000003" customHeight="1" x14ac:dyDescent="0.25">
      <c r="A7" s="14" t="s">
        <v>6</v>
      </c>
      <c r="B7" s="14" t="s">
        <v>7</v>
      </c>
      <c r="C7" s="14" t="s">
        <v>8</v>
      </c>
      <c r="D7" s="14" t="s">
        <v>0</v>
      </c>
      <c r="E7" s="14" t="s">
        <v>13</v>
      </c>
      <c r="F7" s="14" t="s">
        <v>9</v>
      </c>
    </row>
    <row r="8" spans="1:6" ht="30" x14ac:dyDescent="0.25">
      <c r="A8" s="3" t="s">
        <v>5</v>
      </c>
      <c r="B8" s="3">
        <v>85821130368</v>
      </c>
      <c r="C8" s="3" t="s">
        <v>1</v>
      </c>
      <c r="D8" s="5">
        <v>1.91</v>
      </c>
      <c r="E8" s="3" t="s">
        <v>61</v>
      </c>
      <c r="F8" s="6" t="s">
        <v>27</v>
      </c>
    </row>
    <row r="9" spans="1:6" ht="30" x14ac:dyDescent="0.25">
      <c r="A9" s="3" t="s">
        <v>38</v>
      </c>
      <c r="B9" s="3">
        <v>87311810356</v>
      </c>
      <c r="C9" s="3" t="s">
        <v>2</v>
      </c>
      <c r="D9" s="7">
        <v>7.1</v>
      </c>
      <c r="E9" s="3" t="s">
        <v>64</v>
      </c>
      <c r="F9" s="3" t="s">
        <v>30</v>
      </c>
    </row>
    <row r="10" spans="1:6" ht="30" x14ac:dyDescent="0.25">
      <c r="A10" s="3" t="s">
        <v>36</v>
      </c>
      <c r="B10" s="3">
        <v>70133616033</v>
      </c>
      <c r="C10" s="3" t="s">
        <v>1</v>
      </c>
      <c r="D10" s="7">
        <v>79.19</v>
      </c>
      <c r="E10" s="3" t="s">
        <v>64</v>
      </c>
      <c r="F10" s="3" t="s">
        <v>37</v>
      </c>
    </row>
    <row r="11" spans="1:6" ht="30" x14ac:dyDescent="0.25">
      <c r="A11" s="3" t="s">
        <v>163</v>
      </c>
      <c r="B11" s="3">
        <v>46756708256</v>
      </c>
      <c r="C11" s="3" t="s">
        <v>1</v>
      </c>
      <c r="D11" s="7">
        <v>67.2</v>
      </c>
      <c r="E11" s="3" t="s">
        <v>64</v>
      </c>
      <c r="F11" s="3" t="s">
        <v>87</v>
      </c>
    </row>
    <row r="12" spans="1:6" ht="45" x14ac:dyDescent="0.25">
      <c r="A12" s="3" t="s">
        <v>39</v>
      </c>
      <c r="B12" s="3"/>
      <c r="C12" s="3"/>
      <c r="D12" s="7">
        <v>400</v>
      </c>
      <c r="E12" s="3" t="s">
        <v>14</v>
      </c>
      <c r="F12" s="3" t="s">
        <v>22</v>
      </c>
    </row>
    <row r="13" spans="1:6" ht="45" x14ac:dyDescent="0.25">
      <c r="A13" s="3" t="s">
        <v>39</v>
      </c>
      <c r="B13" s="3"/>
      <c r="C13" s="3"/>
      <c r="D13" s="7">
        <v>966</v>
      </c>
      <c r="E13" s="3" t="s">
        <v>14</v>
      </c>
      <c r="F13" s="3" t="s">
        <v>22</v>
      </c>
    </row>
    <row r="14" spans="1:6" ht="45" x14ac:dyDescent="0.25">
      <c r="A14" s="3" t="s">
        <v>39</v>
      </c>
      <c r="B14" s="3"/>
      <c r="C14" s="3"/>
      <c r="D14" s="7">
        <v>624</v>
      </c>
      <c r="E14" s="3" t="s">
        <v>14</v>
      </c>
      <c r="F14" s="3" t="s">
        <v>22</v>
      </c>
    </row>
    <row r="15" spans="1:6" ht="45" x14ac:dyDescent="0.25">
      <c r="A15" s="3" t="s">
        <v>39</v>
      </c>
      <c r="B15" s="3"/>
      <c r="C15" s="3"/>
      <c r="D15" s="7">
        <v>504</v>
      </c>
      <c r="E15" s="3" t="s">
        <v>14</v>
      </c>
      <c r="F15" s="3" t="s">
        <v>22</v>
      </c>
    </row>
    <row r="16" spans="1:6" ht="45" x14ac:dyDescent="0.25">
      <c r="A16" s="3" t="s">
        <v>39</v>
      </c>
      <c r="B16" s="3"/>
      <c r="C16" s="3"/>
      <c r="D16" s="7">
        <v>1344</v>
      </c>
      <c r="E16" s="3" t="s">
        <v>14</v>
      </c>
      <c r="F16" s="3" t="s">
        <v>22</v>
      </c>
    </row>
    <row r="17" spans="1:6" ht="45" x14ac:dyDescent="0.25">
      <c r="A17" s="3" t="s">
        <v>39</v>
      </c>
      <c r="B17" s="3"/>
      <c r="C17" s="3"/>
      <c r="D17" s="7">
        <v>1059.44</v>
      </c>
      <c r="E17" s="3" t="s">
        <v>14</v>
      </c>
      <c r="F17" s="3" t="s">
        <v>22</v>
      </c>
    </row>
    <row r="18" spans="1:6" ht="45" x14ac:dyDescent="0.25">
      <c r="A18" s="3" t="s">
        <v>39</v>
      </c>
      <c r="B18" s="3"/>
      <c r="C18" s="3"/>
      <c r="D18" s="7">
        <v>33</v>
      </c>
      <c r="E18" s="3" t="s">
        <v>14</v>
      </c>
      <c r="F18" s="3" t="s">
        <v>22</v>
      </c>
    </row>
    <row r="19" spans="1:6" ht="45" x14ac:dyDescent="0.25">
      <c r="A19" s="3" t="s">
        <v>39</v>
      </c>
      <c r="B19" s="3"/>
      <c r="C19" s="3"/>
      <c r="D19" s="7">
        <v>42</v>
      </c>
      <c r="E19" s="3" t="s">
        <v>14</v>
      </c>
      <c r="F19" s="3" t="s">
        <v>22</v>
      </c>
    </row>
    <row r="20" spans="1:6" ht="45" x14ac:dyDescent="0.25">
      <c r="A20" s="3" t="s">
        <v>39</v>
      </c>
      <c r="B20" s="3"/>
      <c r="C20" s="3"/>
      <c r="D20" s="7">
        <v>592.20000000000005</v>
      </c>
      <c r="E20" s="3" t="s">
        <v>14</v>
      </c>
      <c r="F20" s="3" t="s">
        <v>22</v>
      </c>
    </row>
    <row r="21" spans="1:6" ht="45" x14ac:dyDescent="0.25">
      <c r="A21" s="4" t="s">
        <v>4</v>
      </c>
      <c r="B21" s="3"/>
      <c r="C21" s="3"/>
      <c r="D21" s="7">
        <v>278.23</v>
      </c>
      <c r="E21" s="3" t="s">
        <v>14</v>
      </c>
      <c r="F21" s="3" t="s">
        <v>22</v>
      </c>
    </row>
    <row r="22" spans="1:6" ht="45" x14ac:dyDescent="0.25">
      <c r="A22" s="3" t="s">
        <v>160</v>
      </c>
      <c r="B22" s="3"/>
      <c r="C22" s="3"/>
      <c r="D22" s="7">
        <v>27.83</v>
      </c>
      <c r="E22" s="3" t="s">
        <v>14</v>
      </c>
      <c r="F22" s="3" t="s">
        <v>22</v>
      </c>
    </row>
    <row r="23" spans="1:6" ht="45" x14ac:dyDescent="0.25">
      <c r="A23" s="3" t="s">
        <v>3</v>
      </c>
      <c r="B23" s="3"/>
      <c r="C23" s="3"/>
      <c r="D23" s="7">
        <v>82883.710000000006</v>
      </c>
      <c r="E23" s="3" t="s">
        <v>57</v>
      </c>
      <c r="F23" s="3" t="s">
        <v>55</v>
      </c>
    </row>
    <row r="24" spans="1:6" ht="45" x14ac:dyDescent="0.25">
      <c r="A24" s="3" t="s">
        <v>3</v>
      </c>
      <c r="B24" s="3"/>
      <c r="C24" s="3"/>
      <c r="D24" s="7">
        <v>13675.83</v>
      </c>
      <c r="E24" s="3" t="s">
        <v>57</v>
      </c>
      <c r="F24" s="3" t="s">
        <v>56</v>
      </c>
    </row>
    <row r="25" spans="1:6" ht="15" hidden="1" x14ac:dyDescent="0.25">
      <c r="A25" s="3"/>
      <c r="B25" s="3"/>
      <c r="C25" s="3"/>
      <c r="D25" s="7"/>
      <c r="E25" s="3"/>
      <c r="F25" s="3"/>
    </row>
    <row r="26" spans="1:6" ht="15" hidden="1" x14ac:dyDescent="0.25">
      <c r="A26" s="4"/>
      <c r="B26" s="3"/>
      <c r="C26" s="3"/>
      <c r="D26" s="7"/>
      <c r="E26" s="3"/>
      <c r="F26" s="3"/>
    </row>
    <row r="27" spans="1:6" ht="15" hidden="1" x14ac:dyDescent="0.25">
      <c r="A27" s="4"/>
      <c r="B27" s="3"/>
      <c r="C27" s="3"/>
      <c r="D27" s="7"/>
      <c r="E27" s="3"/>
      <c r="F27" s="3"/>
    </row>
    <row r="28" spans="1:6" ht="15" hidden="1" x14ac:dyDescent="0.25">
      <c r="A28" s="4"/>
      <c r="B28" s="3"/>
      <c r="C28" s="3"/>
      <c r="D28" s="7"/>
      <c r="E28" s="3"/>
      <c r="F28" s="6"/>
    </row>
    <row r="29" spans="1:6" ht="15" hidden="1" x14ac:dyDescent="0.25">
      <c r="A29" s="4"/>
      <c r="B29" s="3"/>
      <c r="C29" s="3"/>
      <c r="D29" s="7"/>
      <c r="E29" s="3"/>
      <c r="F29" s="3"/>
    </row>
    <row r="30" spans="1:6" ht="15" hidden="1" x14ac:dyDescent="0.25">
      <c r="A30" s="3"/>
      <c r="B30" s="3"/>
      <c r="C30" s="3"/>
      <c r="D30" s="7"/>
      <c r="E30" s="3"/>
      <c r="F30" s="6"/>
    </row>
    <row r="31" spans="1:6" ht="15" hidden="1" x14ac:dyDescent="0.25">
      <c r="A31" s="3"/>
      <c r="B31" s="3"/>
      <c r="C31" s="3"/>
      <c r="D31" s="7"/>
      <c r="E31" s="3"/>
      <c r="F31" s="3"/>
    </row>
    <row r="32" spans="1:6" ht="15" hidden="1" x14ac:dyDescent="0.25">
      <c r="A32" s="3"/>
      <c r="B32" s="3"/>
      <c r="C32" s="3"/>
      <c r="D32" s="7"/>
      <c r="E32" s="3"/>
      <c r="F32" s="3"/>
    </row>
    <row r="33" spans="1:6" ht="15" hidden="1" x14ac:dyDescent="0.25">
      <c r="A33" s="3"/>
      <c r="B33" s="3"/>
      <c r="C33" s="3"/>
      <c r="D33" s="7"/>
      <c r="E33" s="3"/>
      <c r="F33" s="3"/>
    </row>
    <row r="34" spans="1:6" ht="33.950000000000003" customHeight="1" x14ac:dyDescent="0.25">
      <c r="A34" s="22" t="s">
        <v>62</v>
      </c>
      <c r="B34" s="23"/>
      <c r="C34" s="24"/>
      <c r="D34" s="13">
        <f>SUM(D8:D33)</f>
        <v>102585.64000000001</v>
      </c>
    </row>
    <row r="45" spans="1:6" ht="33.950000000000003" customHeight="1" x14ac:dyDescent="0.25">
      <c r="E45" s="11"/>
    </row>
  </sheetData>
  <sheetProtection algorithmName="SHA-512" hashValue="Xw8XFpytKI3yC5HkBhE3TRCE5bbT9+adkB//vVqYfDp9d5ROkDowFmqpFUCX+IdWMR/qDprCwEj2CSuk8grRZg==" saltValue="Vecev4c+QWyW2YYkmDm29Q==" spinCount="100000" sheet="1" objects="1" scenarios="1"/>
  <mergeCells count="3">
    <mergeCell ref="A5:F5"/>
    <mergeCell ref="A6:F6"/>
    <mergeCell ref="A34:C34"/>
  </mergeCells>
  <pageMargins left="0.7" right="0.7" top="0.75" bottom="0.75" header="0.3" footer="0.3"/>
  <pageSetup paperSize="9" scale="4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72"/>
  <sheetViews>
    <sheetView showGridLines="0" view="pageLayout" zoomScaleNormal="100" workbookViewId="0">
      <selection activeCell="F7" sqref="F7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5" t="s">
        <v>10</v>
      </c>
      <c r="B5" s="16"/>
      <c r="C5" s="16"/>
      <c r="D5" s="16"/>
      <c r="E5" s="16"/>
      <c r="F5" s="16"/>
    </row>
    <row r="6" spans="1:6" ht="44.1" customHeight="1" x14ac:dyDescent="0.25">
      <c r="A6" s="17" t="s">
        <v>164</v>
      </c>
      <c r="B6" s="17"/>
      <c r="C6" s="17"/>
      <c r="D6" s="17"/>
      <c r="E6" s="17"/>
      <c r="F6" s="17"/>
    </row>
    <row r="7" spans="1:6" ht="33.950000000000003" customHeight="1" x14ac:dyDescent="0.25">
      <c r="A7" s="14" t="s">
        <v>6</v>
      </c>
      <c r="B7" s="14" t="s">
        <v>7</v>
      </c>
      <c r="C7" s="14" t="s">
        <v>8</v>
      </c>
      <c r="D7" s="14" t="s">
        <v>0</v>
      </c>
      <c r="E7" s="14" t="s">
        <v>13</v>
      </c>
      <c r="F7" s="14" t="s">
        <v>9</v>
      </c>
    </row>
    <row r="8" spans="1:6" ht="30" x14ac:dyDescent="0.25">
      <c r="A8" s="3" t="s">
        <v>5</v>
      </c>
      <c r="B8" s="3">
        <v>85821130368</v>
      </c>
      <c r="C8" s="3" t="s">
        <v>1</v>
      </c>
      <c r="D8" s="5">
        <v>2.41</v>
      </c>
      <c r="E8" s="3" t="s">
        <v>61</v>
      </c>
      <c r="F8" s="6" t="s">
        <v>27</v>
      </c>
    </row>
    <row r="9" spans="1:6" ht="45" x14ac:dyDescent="0.25">
      <c r="A9" s="3" t="s">
        <v>93</v>
      </c>
      <c r="B9" s="3">
        <v>95970838122</v>
      </c>
      <c r="C9" s="3" t="s">
        <v>16</v>
      </c>
      <c r="D9" s="7">
        <v>177.73</v>
      </c>
      <c r="E9" s="3" t="s">
        <v>64</v>
      </c>
      <c r="F9" s="3" t="s">
        <v>24</v>
      </c>
    </row>
    <row r="10" spans="1:6" ht="30" x14ac:dyDescent="0.25">
      <c r="A10" s="3" t="s">
        <v>38</v>
      </c>
      <c r="B10" s="3">
        <v>87311810356</v>
      </c>
      <c r="C10" s="3" t="s">
        <v>2</v>
      </c>
      <c r="D10" s="7">
        <v>14.7</v>
      </c>
      <c r="E10" s="3" t="s">
        <v>64</v>
      </c>
      <c r="F10" s="3" t="s">
        <v>30</v>
      </c>
    </row>
    <row r="11" spans="1:6" ht="30" x14ac:dyDescent="0.25">
      <c r="A11" s="3" t="s">
        <v>36</v>
      </c>
      <c r="B11" s="3">
        <v>70133616033</v>
      </c>
      <c r="C11" s="3" t="s">
        <v>1</v>
      </c>
      <c r="D11" s="7">
        <v>78.790000000000006</v>
      </c>
      <c r="E11" s="3" t="s">
        <v>64</v>
      </c>
      <c r="F11" s="3" t="s">
        <v>37</v>
      </c>
    </row>
    <row r="12" spans="1:6" ht="30" x14ac:dyDescent="0.25">
      <c r="A12" s="4" t="s">
        <v>98</v>
      </c>
      <c r="B12" s="3">
        <v>64546066176</v>
      </c>
      <c r="C12" s="3" t="s">
        <v>1</v>
      </c>
      <c r="D12" s="7">
        <v>39.83</v>
      </c>
      <c r="E12" s="3" t="s">
        <v>64</v>
      </c>
      <c r="F12" s="3" t="s">
        <v>87</v>
      </c>
    </row>
    <row r="13" spans="1:6" ht="45" x14ac:dyDescent="0.25">
      <c r="A13" s="4" t="s">
        <v>165</v>
      </c>
      <c r="B13" s="3">
        <v>24162321200</v>
      </c>
      <c r="C13" s="3" t="s">
        <v>166</v>
      </c>
      <c r="D13" s="7">
        <v>87.95</v>
      </c>
      <c r="E13" s="3" t="s">
        <v>64</v>
      </c>
      <c r="F13" s="3" t="s">
        <v>127</v>
      </c>
    </row>
    <row r="14" spans="1:6" ht="30" x14ac:dyDescent="0.25">
      <c r="A14" s="3" t="s">
        <v>11</v>
      </c>
      <c r="B14" s="3">
        <v>14506572540</v>
      </c>
      <c r="C14" s="3" t="s">
        <v>1</v>
      </c>
      <c r="D14" s="5">
        <v>634.78</v>
      </c>
      <c r="E14" s="3" t="s">
        <v>61</v>
      </c>
      <c r="F14" s="3" t="s">
        <v>12</v>
      </c>
    </row>
    <row r="15" spans="1:6" ht="45" x14ac:dyDescent="0.25">
      <c r="A15" s="3" t="s">
        <v>3</v>
      </c>
      <c r="B15" s="3"/>
      <c r="C15" s="3"/>
      <c r="D15" s="7">
        <v>426.86</v>
      </c>
      <c r="E15" s="3" t="s">
        <v>64</v>
      </c>
      <c r="F15" s="3" t="s">
        <v>43</v>
      </c>
    </row>
    <row r="16" spans="1:6" ht="45" x14ac:dyDescent="0.25">
      <c r="A16" s="3" t="s">
        <v>39</v>
      </c>
      <c r="B16" s="3"/>
      <c r="C16" s="3"/>
      <c r="D16" s="7">
        <v>375</v>
      </c>
      <c r="E16" s="3" t="s">
        <v>14</v>
      </c>
      <c r="F16" s="3" t="s">
        <v>22</v>
      </c>
    </row>
    <row r="17" spans="1:6" ht="45" x14ac:dyDescent="0.25">
      <c r="A17" s="3" t="s">
        <v>39</v>
      </c>
      <c r="B17" s="3"/>
      <c r="C17" s="3"/>
      <c r="D17" s="7">
        <v>504</v>
      </c>
      <c r="E17" s="3" t="s">
        <v>14</v>
      </c>
      <c r="F17" s="3" t="s">
        <v>22</v>
      </c>
    </row>
    <row r="18" spans="1:6" ht="45" x14ac:dyDescent="0.25">
      <c r="A18" s="3" t="s">
        <v>39</v>
      </c>
      <c r="B18" s="3"/>
      <c r="C18" s="3"/>
      <c r="D18" s="7">
        <v>564</v>
      </c>
      <c r="E18" s="3" t="s">
        <v>14</v>
      </c>
      <c r="F18" s="3" t="s">
        <v>22</v>
      </c>
    </row>
    <row r="19" spans="1:6" ht="45" x14ac:dyDescent="0.25">
      <c r="A19" s="3" t="s">
        <v>39</v>
      </c>
      <c r="B19" s="3"/>
      <c r="C19" s="3"/>
      <c r="D19" s="7">
        <v>156</v>
      </c>
      <c r="E19" s="3" t="s">
        <v>14</v>
      </c>
      <c r="F19" s="3" t="s">
        <v>22</v>
      </c>
    </row>
    <row r="20" spans="1:6" ht="45" x14ac:dyDescent="0.25">
      <c r="A20" s="3" t="s">
        <v>39</v>
      </c>
      <c r="B20" s="3"/>
      <c r="C20" s="3"/>
      <c r="D20" s="7">
        <v>1161.04</v>
      </c>
      <c r="E20" s="3" t="s">
        <v>14</v>
      </c>
      <c r="F20" s="3" t="s">
        <v>22</v>
      </c>
    </row>
    <row r="21" spans="1:6" ht="45" x14ac:dyDescent="0.25">
      <c r="A21" s="3" t="s">
        <v>39</v>
      </c>
      <c r="B21" s="3"/>
      <c r="C21" s="3"/>
      <c r="D21" s="7">
        <v>672</v>
      </c>
      <c r="E21" s="3" t="s">
        <v>14</v>
      </c>
      <c r="F21" s="3" t="s">
        <v>22</v>
      </c>
    </row>
    <row r="22" spans="1:6" ht="45" x14ac:dyDescent="0.25">
      <c r="A22" s="3" t="s">
        <v>39</v>
      </c>
      <c r="B22" s="3"/>
      <c r="C22" s="3"/>
      <c r="D22" s="7">
        <v>1932</v>
      </c>
      <c r="E22" s="3" t="s">
        <v>14</v>
      </c>
      <c r="F22" s="3" t="s">
        <v>22</v>
      </c>
    </row>
    <row r="23" spans="1:6" ht="45" x14ac:dyDescent="0.25">
      <c r="A23" s="4" t="s">
        <v>4</v>
      </c>
      <c r="B23" s="3"/>
      <c r="C23" s="3"/>
      <c r="D23" s="7">
        <f>21.1+268.2</f>
        <v>289.3</v>
      </c>
      <c r="E23" s="3" t="s">
        <v>14</v>
      </c>
      <c r="F23" s="3" t="s">
        <v>22</v>
      </c>
    </row>
    <row r="24" spans="1:6" ht="45" x14ac:dyDescent="0.25">
      <c r="A24" s="3" t="s">
        <v>160</v>
      </c>
      <c r="B24" s="3"/>
      <c r="C24" s="3"/>
      <c r="D24" s="7">
        <f>2.11+26.83</f>
        <v>28.939999999999998</v>
      </c>
      <c r="E24" s="3" t="s">
        <v>14</v>
      </c>
      <c r="F24" s="3" t="s">
        <v>22</v>
      </c>
    </row>
    <row r="25" spans="1:6" ht="45" x14ac:dyDescent="0.25">
      <c r="A25" s="4" t="s">
        <v>23</v>
      </c>
      <c r="B25" s="3">
        <v>13262076150</v>
      </c>
      <c r="C25" s="3" t="s">
        <v>1</v>
      </c>
      <c r="D25" s="7">
        <v>310.45999999999998</v>
      </c>
      <c r="E25" s="3" t="s">
        <v>14</v>
      </c>
      <c r="F25" s="3" t="s">
        <v>22</v>
      </c>
    </row>
    <row r="26" spans="1:6" ht="45" x14ac:dyDescent="0.25">
      <c r="A26" s="3" t="s">
        <v>157</v>
      </c>
      <c r="B26" s="3">
        <v>36263309270</v>
      </c>
      <c r="C26" s="3" t="s">
        <v>16</v>
      </c>
      <c r="D26" s="7">
        <v>103.6</v>
      </c>
      <c r="E26" s="3" t="s">
        <v>64</v>
      </c>
      <c r="F26" s="3" t="s">
        <v>167</v>
      </c>
    </row>
    <row r="27" spans="1:6" ht="45" x14ac:dyDescent="0.25">
      <c r="A27" s="3" t="s">
        <v>93</v>
      </c>
      <c r="B27" s="3">
        <v>95970838122</v>
      </c>
      <c r="C27" s="3" t="s">
        <v>16</v>
      </c>
      <c r="D27" s="7">
        <f>54.77+11.96</f>
        <v>66.73</v>
      </c>
      <c r="E27" s="3" t="s">
        <v>64</v>
      </c>
      <c r="F27" s="3" t="s">
        <v>24</v>
      </c>
    </row>
    <row r="28" spans="1:6" ht="30" x14ac:dyDescent="0.25">
      <c r="A28" s="3" t="s">
        <v>93</v>
      </c>
      <c r="B28" s="3">
        <v>95970838122</v>
      </c>
      <c r="C28" s="3" t="s">
        <v>16</v>
      </c>
      <c r="D28" s="7">
        <v>138.58000000000001</v>
      </c>
      <c r="E28" s="3" t="s">
        <v>64</v>
      </c>
      <c r="F28" s="3" t="s">
        <v>17</v>
      </c>
    </row>
    <row r="29" spans="1:6" ht="30" x14ac:dyDescent="0.25">
      <c r="A29" s="3" t="s">
        <v>39</v>
      </c>
      <c r="B29" s="3"/>
      <c r="C29" s="3"/>
      <c r="D29" s="7">
        <v>30</v>
      </c>
      <c r="E29" s="3" t="s">
        <v>64</v>
      </c>
      <c r="F29" s="3" t="s">
        <v>40</v>
      </c>
    </row>
    <row r="30" spans="1:6" ht="45" x14ac:dyDescent="0.25">
      <c r="A30" s="3" t="s">
        <v>39</v>
      </c>
      <c r="B30" s="3"/>
      <c r="C30" s="3"/>
      <c r="D30" s="7">
        <v>17.7</v>
      </c>
      <c r="E30" s="3" t="s">
        <v>64</v>
      </c>
      <c r="F30" s="6" t="s">
        <v>41</v>
      </c>
    </row>
    <row r="31" spans="1:6" ht="45" x14ac:dyDescent="0.25">
      <c r="A31" s="3" t="s">
        <v>39</v>
      </c>
      <c r="B31" s="3"/>
      <c r="C31" s="3"/>
      <c r="D31" s="7">
        <v>25.02</v>
      </c>
      <c r="E31" s="3" t="s">
        <v>64</v>
      </c>
      <c r="F31" s="3" t="s">
        <v>41</v>
      </c>
    </row>
    <row r="32" spans="1:6" ht="45" x14ac:dyDescent="0.25">
      <c r="A32" s="3" t="s">
        <v>39</v>
      </c>
      <c r="B32" s="3"/>
      <c r="C32" s="3"/>
      <c r="D32" s="7">
        <v>25.02</v>
      </c>
      <c r="E32" s="3" t="s">
        <v>64</v>
      </c>
      <c r="F32" s="6" t="s">
        <v>41</v>
      </c>
    </row>
    <row r="33" spans="1:6" ht="45" x14ac:dyDescent="0.25">
      <c r="A33" s="3" t="s">
        <v>39</v>
      </c>
      <c r="B33" s="3"/>
      <c r="C33" s="3"/>
      <c r="D33" s="7">
        <v>25.02</v>
      </c>
      <c r="E33" s="3" t="s">
        <v>64</v>
      </c>
      <c r="F33" s="6" t="s">
        <v>41</v>
      </c>
    </row>
    <row r="34" spans="1:6" ht="45" x14ac:dyDescent="0.25">
      <c r="A34" s="3" t="s">
        <v>39</v>
      </c>
      <c r="B34" s="3"/>
      <c r="C34" s="3"/>
      <c r="D34" s="7">
        <v>25.02</v>
      </c>
      <c r="E34" s="3" t="s">
        <v>64</v>
      </c>
      <c r="F34" s="6" t="s">
        <v>41</v>
      </c>
    </row>
    <row r="35" spans="1:6" ht="30" x14ac:dyDescent="0.25">
      <c r="A35" s="3" t="s">
        <v>39</v>
      </c>
      <c r="B35" s="3"/>
      <c r="C35" s="3"/>
      <c r="D35" s="7">
        <v>45</v>
      </c>
      <c r="E35" s="3" t="s">
        <v>64</v>
      </c>
      <c r="F35" s="3" t="s">
        <v>40</v>
      </c>
    </row>
    <row r="36" spans="1:6" ht="45" x14ac:dyDescent="0.25">
      <c r="A36" s="3" t="s">
        <v>39</v>
      </c>
      <c r="B36" s="3"/>
      <c r="C36" s="3"/>
      <c r="D36" s="7">
        <v>25.02</v>
      </c>
      <c r="E36" s="3" t="s">
        <v>64</v>
      </c>
      <c r="F36" s="6" t="s">
        <v>41</v>
      </c>
    </row>
    <row r="37" spans="1:6" ht="30" x14ac:dyDescent="0.25">
      <c r="A37" s="3" t="s">
        <v>39</v>
      </c>
      <c r="B37" s="3"/>
      <c r="C37" s="3"/>
      <c r="D37" s="7">
        <v>45</v>
      </c>
      <c r="E37" s="3" t="s">
        <v>64</v>
      </c>
      <c r="F37" s="3" t="s">
        <v>40</v>
      </c>
    </row>
    <row r="38" spans="1:6" ht="30" x14ac:dyDescent="0.25">
      <c r="A38" s="3" t="s">
        <v>168</v>
      </c>
      <c r="B38" s="3">
        <v>17480760019</v>
      </c>
      <c r="C38" s="3" t="s">
        <v>1</v>
      </c>
      <c r="D38" s="7">
        <v>4</v>
      </c>
      <c r="E38" s="3" t="s">
        <v>64</v>
      </c>
      <c r="F38" s="3" t="s">
        <v>30</v>
      </c>
    </row>
    <row r="39" spans="1:6" ht="45" x14ac:dyDescent="0.25">
      <c r="A39" s="3" t="s">
        <v>168</v>
      </c>
      <c r="B39" s="3">
        <v>17480760019</v>
      </c>
      <c r="C39" s="3" t="s">
        <v>1</v>
      </c>
      <c r="D39" s="7">
        <v>127.5</v>
      </c>
      <c r="E39" s="3" t="s">
        <v>14</v>
      </c>
      <c r="F39" s="3" t="s">
        <v>22</v>
      </c>
    </row>
    <row r="40" spans="1:6" ht="45" x14ac:dyDescent="0.25">
      <c r="A40" s="3" t="s">
        <v>39</v>
      </c>
      <c r="B40" s="3"/>
      <c r="C40" s="3"/>
      <c r="D40" s="7">
        <v>224</v>
      </c>
      <c r="E40" s="3" t="s">
        <v>14</v>
      </c>
      <c r="F40" s="3" t="s">
        <v>91</v>
      </c>
    </row>
    <row r="41" spans="1:6" ht="45" x14ac:dyDescent="0.25">
      <c r="A41" s="3" t="s">
        <v>39</v>
      </c>
      <c r="B41" s="3"/>
      <c r="C41" s="3"/>
      <c r="D41" s="7">
        <v>224</v>
      </c>
      <c r="E41" s="3" t="s">
        <v>14</v>
      </c>
      <c r="F41" s="3" t="s">
        <v>91</v>
      </c>
    </row>
    <row r="42" spans="1:6" ht="45" x14ac:dyDescent="0.25">
      <c r="A42" s="3" t="s">
        <v>39</v>
      </c>
      <c r="B42" s="3"/>
      <c r="C42" s="3"/>
      <c r="D42" s="7">
        <v>112</v>
      </c>
      <c r="E42" s="3" t="s">
        <v>14</v>
      </c>
      <c r="F42" s="3" t="s">
        <v>91</v>
      </c>
    </row>
    <row r="43" spans="1:6" ht="45" x14ac:dyDescent="0.25">
      <c r="A43" s="3" t="s">
        <v>39</v>
      </c>
      <c r="B43" s="3"/>
      <c r="C43" s="3"/>
      <c r="D43" s="7">
        <v>112</v>
      </c>
      <c r="E43" s="3" t="s">
        <v>14</v>
      </c>
      <c r="F43" s="3" t="s">
        <v>91</v>
      </c>
    </row>
    <row r="44" spans="1:6" ht="45" x14ac:dyDescent="0.25">
      <c r="A44" s="3" t="s">
        <v>39</v>
      </c>
      <c r="B44" s="3"/>
      <c r="C44" s="3"/>
      <c r="D44" s="7">
        <v>112</v>
      </c>
      <c r="E44" s="3" t="s">
        <v>14</v>
      </c>
      <c r="F44" s="3" t="s">
        <v>91</v>
      </c>
    </row>
    <row r="45" spans="1:6" ht="45" x14ac:dyDescent="0.25">
      <c r="A45" s="3" t="s">
        <v>39</v>
      </c>
      <c r="B45" s="3"/>
      <c r="C45" s="3"/>
      <c r="D45" s="7">
        <v>112</v>
      </c>
      <c r="E45" s="3" t="s">
        <v>14</v>
      </c>
      <c r="F45" s="3" t="s">
        <v>91</v>
      </c>
    </row>
    <row r="46" spans="1:6" ht="45" x14ac:dyDescent="0.25">
      <c r="A46" s="3" t="s">
        <v>39</v>
      </c>
      <c r="B46" s="3"/>
      <c r="C46" s="3"/>
      <c r="D46" s="7">
        <v>112</v>
      </c>
      <c r="E46" s="3" t="s">
        <v>14</v>
      </c>
      <c r="F46" s="3" t="s">
        <v>91</v>
      </c>
    </row>
    <row r="47" spans="1:6" ht="30" x14ac:dyDescent="0.25">
      <c r="A47" s="3" t="s">
        <v>39</v>
      </c>
      <c r="B47" s="3"/>
      <c r="C47" s="3"/>
      <c r="D47" s="7">
        <v>30</v>
      </c>
      <c r="E47" s="3" t="s">
        <v>64</v>
      </c>
      <c r="F47" s="3" t="s">
        <v>40</v>
      </c>
    </row>
    <row r="48" spans="1:6" ht="45" x14ac:dyDescent="0.25">
      <c r="A48" s="3" t="s">
        <v>39</v>
      </c>
      <c r="B48" s="3"/>
      <c r="C48" s="3"/>
      <c r="D48" s="7">
        <v>17.7</v>
      </c>
      <c r="E48" s="3" t="s">
        <v>64</v>
      </c>
      <c r="F48" s="6" t="s">
        <v>41</v>
      </c>
    </row>
    <row r="49" spans="1:6" ht="45" x14ac:dyDescent="0.25">
      <c r="A49" s="4" t="s">
        <v>98</v>
      </c>
      <c r="B49" s="3">
        <v>64546066176</v>
      </c>
      <c r="C49" s="3" t="s">
        <v>1</v>
      </c>
      <c r="D49" s="7">
        <v>140</v>
      </c>
      <c r="E49" s="3" t="s">
        <v>14</v>
      </c>
      <c r="F49" s="3" t="s">
        <v>22</v>
      </c>
    </row>
    <row r="50" spans="1:6" ht="45" x14ac:dyDescent="0.25">
      <c r="A50" s="3" t="s">
        <v>93</v>
      </c>
      <c r="B50" s="3">
        <v>95970838122</v>
      </c>
      <c r="C50" s="3" t="s">
        <v>16</v>
      </c>
      <c r="D50" s="7">
        <v>631.4</v>
      </c>
      <c r="E50" s="3" t="s">
        <v>14</v>
      </c>
      <c r="F50" s="3" t="s">
        <v>169</v>
      </c>
    </row>
    <row r="51" spans="1:6" ht="45" x14ac:dyDescent="0.25">
      <c r="A51" s="3" t="s">
        <v>93</v>
      </c>
      <c r="B51" s="3">
        <v>95970838122</v>
      </c>
      <c r="C51" s="3" t="s">
        <v>16</v>
      </c>
      <c r="D51" s="7">
        <v>1.56</v>
      </c>
      <c r="E51" s="3" t="s">
        <v>14</v>
      </c>
      <c r="F51" s="3" t="s">
        <v>22</v>
      </c>
    </row>
    <row r="52" spans="1:6" ht="30" x14ac:dyDescent="0.25">
      <c r="A52" s="3" t="s">
        <v>157</v>
      </c>
      <c r="B52" s="3">
        <v>36263309270</v>
      </c>
      <c r="C52" s="3" t="s">
        <v>16</v>
      </c>
      <c r="D52" s="7">
        <v>88.9</v>
      </c>
      <c r="E52" s="3" t="s">
        <v>64</v>
      </c>
      <c r="F52" s="3" t="s">
        <v>87</v>
      </c>
    </row>
    <row r="53" spans="1:6" ht="45" x14ac:dyDescent="0.25">
      <c r="A53" s="3" t="s">
        <v>18</v>
      </c>
      <c r="B53" s="3" t="s">
        <v>19</v>
      </c>
      <c r="C53" s="3" t="s">
        <v>20</v>
      </c>
      <c r="D53" s="7">
        <v>125.1</v>
      </c>
      <c r="E53" s="3" t="s">
        <v>14</v>
      </c>
      <c r="F53" s="3" t="s">
        <v>22</v>
      </c>
    </row>
    <row r="54" spans="1:6" ht="45" x14ac:dyDescent="0.25">
      <c r="A54" s="3" t="s">
        <v>39</v>
      </c>
      <c r="B54" s="3"/>
      <c r="C54" s="3"/>
      <c r="D54" s="7">
        <v>380</v>
      </c>
      <c r="E54" s="3" t="s">
        <v>14</v>
      </c>
      <c r="F54" s="3" t="s">
        <v>22</v>
      </c>
    </row>
    <row r="55" spans="1:6" ht="45" x14ac:dyDescent="0.25">
      <c r="A55" s="3" t="s">
        <v>39</v>
      </c>
      <c r="B55" s="3"/>
      <c r="C55" s="3"/>
      <c r="D55" s="7">
        <v>42</v>
      </c>
      <c r="E55" s="3" t="s">
        <v>14</v>
      </c>
      <c r="F55" s="3" t="s">
        <v>22</v>
      </c>
    </row>
    <row r="56" spans="1:6" ht="45" x14ac:dyDescent="0.25">
      <c r="A56" s="3" t="s">
        <v>3</v>
      </c>
      <c r="B56" s="3"/>
      <c r="C56" s="3"/>
      <c r="D56" s="7">
        <f>2317.32+84142.21</f>
        <v>86459.530000000013</v>
      </c>
      <c r="E56" s="3" t="s">
        <v>57</v>
      </c>
      <c r="F56" s="3" t="s">
        <v>55</v>
      </c>
    </row>
    <row r="57" spans="1:6" ht="45" x14ac:dyDescent="0.25">
      <c r="A57" s="3" t="s">
        <v>3</v>
      </c>
      <c r="B57" s="3"/>
      <c r="C57" s="3"/>
      <c r="D57" s="7">
        <f>382.35+13883.43</f>
        <v>14265.78</v>
      </c>
      <c r="E57" s="3" t="s">
        <v>57</v>
      </c>
      <c r="F57" s="3" t="s">
        <v>56</v>
      </c>
    </row>
    <row r="58" spans="1:6" ht="45" x14ac:dyDescent="0.25">
      <c r="A58" s="3" t="s">
        <v>39</v>
      </c>
      <c r="B58" s="3"/>
      <c r="C58" s="3"/>
      <c r="D58" s="7">
        <v>1400</v>
      </c>
      <c r="E58" s="3" t="s">
        <v>57</v>
      </c>
      <c r="F58" s="3" t="s">
        <v>60</v>
      </c>
    </row>
    <row r="59" spans="1:6" ht="45" x14ac:dyDescent="0.25">
      <c r="A59" s="4" t="s">
        <v>39</v>
      </c>
      <c r="B59" s="3"/>
      <c r="C59" s="3"/>
      <c r="D59" s="7">
        <v>1400</v>
      </c>
      <c r="E59" s="3" t="s">
        <v>57</v>
      </c>
      <c r="F59" s="3" t="s">
        <v>60</v>
      </c>
    </row>
    <row r="60" spans="1:6" ht="45" x14ac:dyDescent="0.25">
      <c r="A60" s="4" t="s">
        <v>39</v>
      </c>
      <c r="B60" s="3"/>
      <c r="C60" s="3"/>
      <c r="D60" s="7">
        <v>1400</v>
      </c>
      <c r="E60" s="3" t="s">
        <v>57</v>
      </c>
      <c r="F60" s="3" t="s">
        <v>60</v>
      </c>
    </row>
    <row r="61" spans="1:6" ht="33.950000000000003" customHeight="1" x14ac:dyDescent="0.25">
      <c r="A61" s="22" t="s">
        <v>62</v>
      </c>
      <c r="B61" s="23"/>
      <c r="C61" s="24"/>
      <c r="D61" s="13">
        <f>SUM(D8:D60)</f>
        <v>115548.97000000002</v>
      </c>
    </row>
    <row r="72" spans="5:5" ht="33.950000000000003" customHeight="1" x14ac:dyDescent="0.25">
      <c r="E72" s="11"/>
    </row>
  </sheetData>
  <sheetProtection algorithmName="SHA-512" hashValue="h8DqraTrqHkkrtsa5mioL5E2ckRu+7Ad2tc2LBBPgC18N2ct5+SqwwxP6DVYDXm2xbjNArRtkfZV4o5ZYGQLqQ==" saltValue="K2ZLEHEl8FXZ2CB8/3X0Og==" spinCount="100000" sheet="1" objects="1" scenarios="1"/>
  <mergeCells count="3">
    <mergeCell ref="A5:F5"/>
    <mergeCell ref="A6:F6"/>
    <mergeCell ref="A61:C61"/>
  </mergeCells>
  <pageMargins left="0.7" right="0.7" top="0.75" bottom="0.75" header="0.3" footer="0.3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SIJEČANJ 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Ana</cp:lastModifiedBy>
  <cp:lastPrinted>2024-11-07T12:09:07Z</cp:lastPrinted>
  <dcterms:created xsi:type="dcterms:W3CDTF">2016-11-01T03:33:07Z</dcterms:created>
  <dcterms:modified xsi:type="dcterms:W3CDTF">2024-11-07T12:12:43Z</dcterms:modified>
</cp:coreProperties>
</file>